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5145" activeTab="0"/>
  </bookViews>
  <sheets>
    <sheet name="Sheet1" sheetId="1" r:id="rId1"/>
  </sheets>
  <definedNames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<sst xmlns="http://schemas.openxmlformats.org/spreadsheetml/2006/main" count="547" uniqueCount="291">
  <si>
    <t>DESKRIPSI LAPORAN KEGIATAN</t>
  </si>
  <si>
    <t>KECAMATAN LEKSONO</t>
  </si>
  <si>
    <t>NO</t>
  </si>
  <si>
    <t>KEGIATAN</t>
  </si>
  <si>
    <t>ANGGARAN</t>
  </si>
  <si>
    <t>REALISASI</t>
  </si>
  <si>
    <t>SISA ANGGARAN</t>
  </si>
  <si>
    <t>WHY ( Alasan kegiatan dilaksanakan )</t>
  </si>
  <si>
    <t>WHAT ( apa yang akan dilakukan )</t>
  </si>
  <si>
    <t>WHEN ( Kapan kegiatan dilaksanakan )</t>
  </si>
  <si>
    <t>WHERE ( Lokasi kegiatan )</t>
  </si>
  <si>
    <t>WHO ( Siapa yang melakukan dan siapa sasaran kegiatan )</t>
  </si>
  <si>
    <t>HOW ( bagaimana kegiatan dilaksanakan )</t>
  </si>
  <si>
    <t>PROGRAM PEMBANGUNAN INFRASTRUKTUR PERDESAAN</t>
  </si>
  <si>
    <t>Tersedianya Infrastruktur perdesaan yang layak secara kualitas dan fungsinya</t>
  </si>
  <si>
    <t>PROGRAM PELAYANAN ADMINISTRASI PERKANTORAN</t>
  </si>
  <si>
    <t>PROGRAM PENINGKATAN SARANA DAN PRASARANA APARATUR</t>
  </si>
  <si>
    <t>Kecamatan Leksono</t>
  </si>
  <si>
    <t>Swakelola</t>
  </si>
  <si>
    <t>Tersusunnya DSP perencanaan pembangunan Kecamatan</t>
  </si>
  <si>
    <t>Aparat Pemerintahan, Masyarakat kecamatan leksono</t>
  </si>
  <si>
    <t>Meningkatkan fungsi dan kualitas sarana dan prasaran kantor Kecamatan</t>
  </si>
  <si>
    <t>Penyediaan jasa komunikasi, Sumber daya air dan listrik</t>
  </si>
  <si>
    <t>Penyediaan jasa administrasi keuangan</t>
  </si>
  <si>
    <t>Penyediaan alat tulis kantor</t>
  </si>
  <si>
    <t>Penyediaan Barang cetak dan penggandaan</t>
  </si>
  <si>
    <t>Penyediaan Komponen instalasi listrik /penerangan bangunan kantor</t>
  </si>
  <si>
    <t>Penyediaan peralatan dan perlengkapan kantor</t>
  </si>
  <si>
    <t>Penyediaan bahan bacaan dan peraturan perundang - undangan</t>
  </si>
  <si>
    <t>Penyediaan makanan dan minuman</t>
  </si>
  <si>
    <t>Rapat rapat koordinasi dan konsultasi dalam daerah</t>
  </si>
  <si>
    <t>Penyediaan jasa pelayanan umum pemerintahan</t>
  </si>
  <si>
    <t>Pemeliharaan rutin/ berkala rumah dinas</t>
  </si>
  <si>
    <t>Pemeliharaan rutin/ berkala gedung kantor</t>
  </si>
  <si>
    <t>Pemeliharaan rutin/ berkala kendaraan dinas operasional</t>
  </si>
  <si>
    <t>Tercapainya kelancaran administrasi perkantoran</t>
  </si>
  <si>
    <t>Penyediaan jasa kebersihan dan keamanan kantor</t>
  </si>
  <si>
    <t xml:space="preserve">Penyediaan jasa kebersihan dan keamanan kantor </t>
  </si>
  <si>
    <t>Pemeliharaan Rutin/ berkala - alat kantor</t>
  </si>
  <si>
    <t>Penataan lingkungan kantor</t>
  </si>
  <si>
    <t>Meningkatkan fungsi dan kualitas Lingkungan kantor Kecamatan</t>
  </si>
  <si>
    <t>Pemeliharaan Peralatan kantor kecamatan</t>
  </si>
  <si>
    <t>PROSEN TASE</t>
  </si>
  <si>
    <t>Tersedianya Dokumen Perencanaan Infrastruktur perdesaan yang layak secara kualitas dan fungsinya</t>
  </si>
  <si>
    <t>CAMAT LEKSONO</t>
  </si>
  <si>
    <t>Drs. AGUS FAJAR WIBOWO, M.Si</t>
  </si>
  <si>
    <t>NIP.19720818 199101 1 001</t>
  </si>
  <si>
    <t>TAHUN 2017</t>
  </si>
  <si>
    <t>Pengadaan sarana dan Prasarana kantor</t>
  </si>
  <si>
    <t>PROGRAM PEMBERDAYAAN FAKIR MISKIN, KOMUNITAS ADAT TERPENCIL (KAT) DAN PENYANDANG MASALAH KESEJAHTERAAN SOSIAL (PMKS) LAINNYA</t>
  </si>
  <si>
    <t>Fasilitasi Tim Penanggulangan kemiskinan</t>
  </si>
  <si>
    <t>PROGRAM PENINGKATAN KEAMANAN DAN KEKAYAAN LINGKUNGAN</t>
  </si>
  <si>
    <t>Fasilitasi Pengaduan gangguan masyarakat</t>
  </si>
  <si>
    <t>PROGRAM PENATAAN PENGUASAAN, PEMILIKAN, PENGGUNAAN DAN PEMANFAATAN TANAH</t>
  </si>
  <si>
    <t>Pengadaan tanah jonggolsari</t>
  </si>
  <si>
    <t>PROGRAM PENGEMBANGAN KEWIRAUSAHAAN DAN KEUNGGULAN KOMPETITIF USAHA KECIL MENENGAH</t>
  </si>
  <si>
    <t>Pelatihan keterampilan kerajinan handycraft</t>
  </si>
  <si>
    <t>Pelatihan pengolahan makanan untuk masyarakat rentan</t>
  </si>
  <si>
    <t>PROGRAM PENGEMBANGAN LEMBAGA EKONOMI PEDESAAN</t>
  </si>
  <si>
    <t>Fasilitasi penguatan Kapasitas BUMDes</t>
  </si>
  <si>
    <t>PROGRAM FASILITASI PENINGKATAN SDM BIDANG KOMUNIKASI DAN INFORMASI</t>
  </si>
  <si>
    <t>Pelatihan Aplikasi Terpadu PATEN</t>
  </si>
  <si>
    <t>PROGRAM PENGEMBANGAN WAWASAN KEBANGSAAN</t>
  </si>
  <si>
    <t>Fasilitasi Hari jadi Wonosobo dan HUT RI</t>
  </si>
  <si>
    <t>PROGRAM PENGEMBANGAN EKONOMI KREATIF</t>
  </si>
  <si>
    <t>Pengembangan ekonomi masyarakat Agrowisata buah- buahan</t>
  </si>
  <si>
    <t>PROGRAM PENINGKATAN KAPASITAS APARATUR PEMERINTAH DESA</t>
  </si>
  <si>
    <t>PROGRAM PENINGKATAN PERAN SERTA DAN KESETARAAN JENDER DALAM PEMBANGUNAN</t>
  </si>
  <si>
    <t>Pemberdayaan perempuan/ kegiatan PKK</t>
  </si>
  <si>
    <t>Fasilitasi lomba - lomba</t>
  </si>
  <si>
    <t>PEMBINAAN DAN FASILITASI PENGELOLAAN KEUANGAN DESA</t>
  </si>
  <si>
    <t>Intensifikasi PBB</t>
  </si>
  <si>
    <t>Monev dana transfer</t>
  </si>
  <si>
    <t>PROGRAM PERENCANAAN PEMBANGUNAN DAERAH</t>
  </si>
  <si>
    <t>Penyelenggaraan Perencanaan pembangunan Daerah</t>
  </si>
  <si>
    <t>PROGRAM PENINGKATAN KEBERDAYAAN MASYARAKAT PERDESAAN</t>
  </si>
  <si>
    <t>Fasilitasi Pembinaan Desa/ Kelurahan</t>
  </si>
  <si>
    <t>Penyelenggaraan Pertemuan Forum FKDM</t>
  </si>
  <si>
    <t xml:space="preserve">Pembangunan jalan Antar Desa lipursari Kec.Leksono menuju Desa Mirombo Kec.Kaliwiro </t>
  </si>
  <si>
    <t xml:space="preserve">Pembangunan Aspal jalan Sleretan selokromo - leksono </t>
  </si>
  <si>
    <t xml:space="preserve">Pembangunan Aspal Jalan Manggis - Durensawit Kec Leksono </t>
  </si>
  <si>
    <t xml:space="preserve">Pembangunan Aspal jalan Limbangan - Sempor Besani Kec Leksono </t>
  </si>
  <si>
    <t xml:space="preserve">Aspal Jalan Tlogo Sukoharjo ke Kalimendong Kec Leksono </t>
  </si>
  <si>
    <t xml:space="preserve">Peningkatan Jalan Aspal dari Cumbring Kec Selomerto menuju desa lipursari Kec leksono </t>
  </si>
  <si>
    <t xml:space="preserve">Pembangunan Betonisasi Jalan RW 3 Kelurahan Leksono </t>
  </si>
  <si>
    <t xml:space="preserve">Pembangunan Senderan Jalan Wonokasihan Ruas Jalan Mbangon - Pacarmulyo Kec Leksono </t>
  </si>
  <si>
    <t xml:space="preserve">Pembangunan Senderan Jalan dan Drainase Durensawit - Kalimendong Kec leksono </t>
  </si>
  <si>
    <t xml:space="preserve">Senderan Jalan Pucung ke Sidakala Kec Leksono </t>
  </si>
  <si>
    <t xml:space="preserve">Senderan dan peningkatan Jalan Sirebut Kumbangsari Kel. Leksono </t>
  </si>
  <si>
    <t>Penahan Jalan Braol Ruas Jalan Pacarmulyo Durensawit Limbangan</t>
  </si>
  <si>
    <t xml:space="preserve">Peningkatan Jalan Kalimendong - Tlogo Kec Leksono </t>
  </si>
  <si>
    <t xml:space="preserve">Aspal Jalan Pacarmulyo Blok Desa Durensawit menuju Limbangan Kec Leksono </t>
  </si>
  <si>
    <t>Biaya Umum</t>
  </si>
  <si>
    <t xml:space="preserve">Konsultan Perencana Kegiatan Pembangunan Infrastruktur Perdesaan 26 Paket </t>
  </si>
  <si>
    <t xml:space="preserve">Konsultan Pengawas Kegiatan Pembangunan Infrastruktur Perdesaan 26 Paket </t>
  </si>
  <si>
    <t xml:space="preserve">Pembangunan Jembatan Sempor Besani Kec Leksono </t>
  </si>
  <si>
    <t xml:space="preserve">Rehabilitasi Jaringan Irigasi Kwarasan Desa Timbang Kec Leksono </t>
  </si>
  <si>
    <t xml:space="preserve">Rehabilitasi DI Kalitulang di Pacarmulyo Kec Leksono </t>
  </si>
  <si>
    <t xml:space="preserve">Pembangunan Drainase Pacarmulyo - Timbang Kec Leksono </t>
  </si>
  <si>
    <t xml:space="preserve"> Pembangunan Drainase Trotoar Pacarmulyo - Gondang Kec Leksono </t>
  </si>
  <si>
    <t xml:space="preserve">Pembangunan Senderan Irigasi Kedung nongko Blok Selokromo Kec Leksono </t>
  </si>
  <si>
    <t xml:space="preserve">Pembangunan Senderan Irigasi Desa Besani Kec Leksono </t>
  </si>
  <si>
    <t xml:space="preserve">Pembangunan Senderan saluran Irigasi silebuh blok curug Desa Wonokerto kec leksono </t>
  </si>
  <si>
    <t xml:space="preserve">Pembangunan Senderan Pucungrubuh RT 8 Kel Leksono </t>
  </si>
  <si>
    <t>Pembangunan SPAL Kelurahan Leksono RW 9,10,11</t>
  </si>
  <si>
    <t>Aspal jalan ruas Pacarmulyo Limbangan Blok Desa Durensawit Kec.leksono</t>
  </si>
  <si>
    <t>Aspal Jlamprang Ruas Jalan kemiri Kelurahan leksono kecamatan Leksono</t>
  </si>
  <si>
    <t>Betonisasi Lingkungan RT 01,03 RW 02 Kaliwaru Kecamatan Leksono</t>
  </si>
  <si>
    <t>Betonisasi Sirebut Kelurahan leksono kecamatan leksono</t>
  </si>
  <si>
    <t>Pembangunan Irigasi Sikudi Kalimendong kecamatan Leksono</t>
  </si>
  <si>
    <t>Pembangunan Senderan  Irigasi kaliputih Desa Sawangan Kecamatan leksono</t>
  </si>
  <si>
    <t>Penimngkatan Aspal Jalan dari Cumbring kecamatan Selomerto menuju Desa Lipursari kecamatan Leksono</t>
  </si>
  <si>
    <t>Peningkatan Jalan Manggis-Tlogo kecamatan Leksono</t>
  </si>
  <si>
    <t>Perbaikan Saluran Irigasi Wangan Sojo Desa Sojokerto kecamatan Leksono</t>
  </si>
  <si>
    <t>Perbaikan saluran dan Senderan Irigasi Kaligendol Wilaya Desa Timbang Kecamatan Leksono</t>
  </si>
  <si>
    <t>Senderan Jalan Sojokerto leksono</t>
  </si>
  <si>
    <t>Senderan Saluran Irigasi Besani</t>
  </si>
  <si>
    <t>Bulan Januari s.d Desember 2017</t>
  </si>
  <si>
    <t>Bulan April dan Oktober 2017</t>
  </si>
  <si>
    <t>Pembuatan  Kanopi, rehab ruang PATEN dan pembuatan gerbang Kecamatan</t>
  </si>
  <si>
    <t>Meningkatkan kualitas dan Fungsi Sarpras Kantor</t>
  </si>
  <si>
    <t>Untuk memenuhi penanganan keluhan masyarakat</t>
  </si>
  <si>
    <t>Fasilitasi subsidi listrik untuk 280 KK</t>
  </si>
  <si>
    <t>Untuk Menanggulangi permasalahan kemiskininan</t>
  </si>
  <si>
    <t>Penanganan keluarga miskin sejumlah 420 orang</t>
  </si>
  <si>
    <t>Bulan Juli s.d September 2017</t>
  </si>
  <si>
    <t>Tanggap masyarakat tentang Kewaspadaan Dini</t>
  </si>
  <si>
    <t>Pertemuan FKDM dan Wanhat FKDM</t>
  </si>
  <si>
    <t>Juli s.d Desember 2017</t>
  </si>
  <si>
    <t>Meningkatkan kesadaran masyarakat akan pentingnya Tramtib dan Linmas</t>
  </si>
  <si>
    <t>Fasilitasi Pembinaan Tramtibmas, Pembinaan Linmas dan Patroli Wilayah</t>
  </si>
  <si>
    <t>Januari s.d Desember 2017</t>
  </si>
  <si>
    <t>Meningkatkan kemampuan BUMDes agar lebih berkualitas</t>
  </si>
  <si>
    <t>Juli s.d September 2017</t>
  </si>
  <si>
    <t>Meningkatkan kapasitas peran Generasi muda</t>
  </si>
  <si>
    <t>Pelatihan Ketramplilan membuat Handycraft</t>
  </si>
  <si>
    <t>Bulan April s.d Juni 2017</t>
  </si>
  <si>
    <t>Aparatur Kecamatan Leksono</t>
  </si>
  <si>
    <t>Tersedianya tanah jalan Jonggolsari ruas jalan Leksono- Kuripan</t>
  </si>
  <si>
    <t xml:space="preserve">Pengadaan lahan seluas 368 m2 </t>
  </si>
  <si>
    <t>Bulan Desember 2017</t>
  </si>
  <si>
    <t>Meningkatkan Jumlah SDM masyarakat Rentan yang mampu melakukan wirausaha</t>
  </si>
  <si>
    <t>Meningkatkan persatuan, kesatuan dan nasionalisme</t>
  </si>
  <si>
    <t>Fasilitasi peringatan HUT RI dan Hari Jadi</t>
  </si>
  <si>
    <t>Juli dan Agustus 2017</t>
  </si>
  <si>
    <t>Tercapainya SDM yang memadai bidang Aplikasi terpadu</t>
  </si>
  <si>
    <t>Bulan Oktober 2017</t>
  </si>
  <si>
    <t>Tercapainya kader PKK yang berkualitas dalam pembangunan</t>
  </si>
  <si>
    <t>Pelatihan Kespro, ortu hebat, Bank Sampah dan ODF</t>
  </si>
  <si>
    <t>tercapainya Prestasi terbaik desa siaga, perpustakaan dan sekolah sehat</t>
  </si>
  <si>
    <t>Bintek Peningkatan kapasitas Perangkat Desa</t>
  </si>
  <si>
    <t>Tercapainya kelancaran penyusunan RAPBDes, Pengisian  ,Pembekalan dan peningkatan kapasitas perangkat desa</t>
  </si>
  <si>
    <t xml:space="preserve">Sosialisasi dan Bimtek APBDes, Perangkat Desa dan Lembaga Desa </t>
  </si>
  <si>
    <t>Pengadaan tanaman buah buahan dan mini show room</t>
  </si>
  <si>
    <t>Desember 2017</t>
  </si>
  <si>
    <t>Tercapainya kelancaran pelaksanaan Intensifikasi PBB/ Lunas PBB</t>
  </si>
  <si>
    <t>Tercapainya kelancaran pelaksanaan Monev Dana Transfer</t>
  </si>
  <si>
    <t>Bulan Januari s.d Maret 2017</t>
  </si>
  <si>
    <t>Bulan Juni s.d Agustus 2017</t>
  </si>
  <si>
    <t>Bulan Mei s.d Juli 2017</t>
  </si>
  <si>
    <t>Bulan Juni s.d Juli 2017</t>
  </si>
  <si>
    <t>Bulan Juli s.d Agustus 2017</t>
  </si>
  <si>
    <t>Kelurahan Leksono</t>
  </si>
  <si>
    <t>CV Berkah jaya</t>
  </si>
  <si>
    <t>Desa Pacarmulyo</t>
  </si>
  <si>
    <t>April s.d Mei 2017</t>
  </si>
  <si>
    <t>Juni s.d September 2017</t>
  </si>
  <si>
    <t>Desa besani</t>
  </si>
  <si>
    <t>Desa timbang</t>
  </si>
  <si>
    <t>Desa pacarmulyo</t>
  </si>
  <si>
    <t>Desa selokromo</t>
  </si>
  <si>
    <t>Desa wonokerto</t>
  </si>
  <si>
    <t>Desa leksono</t>
  </si>
  <si>
    <t>Desa kalimendong</t>
  </si>
  <si>
    <t>Desa sawangan</t>
  </si>
  <si>
    <t>Desa sojokerto</t>
  </si>
  <si>
    <t>Desa timbang- Pacarmulyo</t>
  </si>
  <si>
    <t>Bulan Nopember s.d Desember 2017</t>
  </si>
  <si>
    <t>Desa Besani</t>
  </si>
  <si>
    <t>Bulan September 2017</t>
  </si>
  <si>
    <t>Pembina Tingkat I</t>
  </si>
  <si>
    <t>Pengadaan LCD, Rak arsip, AC, Komputer, Laptop, Digital Camera, Handycam, Baliho, CCTV</t>
  </si>
  <si>
    <t>CV Solusi Arya Prima, CV Karya Budi, Aparatur Kecamatan Leksono</t>
  </si>
  <si>
    <t>CV Tonggak Ampuh, Aparatur Kecamatan Leksono</t>
  </si>
  <si>
    <t>Aparatur Kec. Leksono, Masyarakat Miskin Kec. Leksono sejumlah 420 warga</t>
  </si>
  <si>
    <t>Tim Penanggulangan,Masyarakat miskin sejumlah 280 KK</t>
  </si>
  <si>
    <t>Aparatur Kecamatan Leksono/ Anggotan FKDM sejumlah 140 Orang</t>
  </si>
  <si>
    <t>Tim Pembinaan/ Anggota Linmas dan Tramtib sejumlah 70 orang</t>
  </si>
  <si>
    <t>Panitia Pelatihan Handycraft/ Masyarakat Generasi Muda sejumlah 30 orang</t>
  </si>
  <si>
    <t>Panitia Fasilitasi/ anggota BUMDes pada 13 Desa</t>
  </si>
  <si>
    <t>Panitia Pelatihan / Masyarakat rentan atau kurang mampu sejumlah 30 orang</t>
  </si>
  <si>
    <t>Pelatihan Pengolahan makanan selama 2 hari</t>
  </si>
  <si>
    <t>Panitia HUT dan Hari jadi / Warga masyarakat</t>
  </si>
  <si>
    <t>Panitia Pelatihan/ Perangkat Desa sejumlah 60 orang</t>
  </si>
  <si>
    <t>CV Bumi Berembun/ Masyarakat pada 14 Desa Kelurahan</t>
  </si>
  <si>
    <t>Tercukupinya Bibit buah Buahan dan Display  mini show room</t>
  </si>
  <si>
    <t>Panitia/ Anggota PKK pada 14 Desa / Kelurahan sejumlah 154 orang</t>
  </si>
  <si>
    <t>Tim lomba/ Lomba Desa siaga 14 Desa, Lomba Sekolah Sehat 3 Sekolah, Lomba Perpustakaan 2 Desa</t>
  </si>
  <si>
    <t>Panitia Pelatihan/ Perangkat Desa sejumlah 130 orang</t>
  </si>
  <si>
    <t>Aparatur Kecamatan Leksono/ Pemerintah Desa/ Kelurahan se Kecamatan Leksono</t>
  </si>
  <si>
    <t>Apratur Kecamatan Leksono/ Pemerintah Desa se Kecamatan Leksono sejumlah 13 Desa</t>
  </si>
  <si>
    <t>CV Tunas Muda/ Masyarakat</t>
  </si>
  <si>
    <t>CV TRISAKTI/ Masyarakat</t>
  </si>
  <si>
    <t>CV Tonggak Ampuh/ Masyarakat</t>
  </si>
  <si>
    <t>CV Maju Jaya/ Masyarakat</t>
  </si>
  <si>
    <t>CV Sekar Arum/ Masyarakat</t>
  </si>
  <si>
    <t>CV Kelapa Mas/ Masyarakat</t>
  </si>
  <si>
    <t>CV Sangga Buana/ Masyarakat</t>
  </si>
  <si>
    <t>CV Tirta Mulya/ Masyarakat</t>
  </si>
  <si>
    <t>CV Berkah jaya/ Masyarakat</t>
  </si>
  <si>
    <t>Aparatur Kecamatan, Panitia Pelaksana Kegiatan Infrastruktur</t>
  </si>
  <si>
    <t>CV Luhur/ Masyarakat</t>
  </si>
  <si>
    <t>CV Candra Karya/ Masyarakat</t>
  </si>
  <si>
    <t>CV Pasir Emas/ Masyarakat</t>
  </si>
  <si>
    <t>CV Banguna Jaya/ Masyarakat</t>
  </si>
  <si>
    <t>CV Bangun Jaya/ Masyarakat</t>
  </si>
  <si>
    <t>CV Naora Sejati/ Masyarakat</t>
  </si>
  <si>
    <t>CV Awalia Karya/ Masyarakat</t>
  </si>
  <si>
    <t>CV Digdaya Jaya/ Masyarakat</t>
  </si>
  <si>
    <t>CV Eka Mukti/ Masyarakat</t>
  </si>
  <si>
    <t>JUMLAH</t>
  </si>
  <si>
    <t>e-Purchasing, Pengadaan langsung</t>
  </si>
  <si>
    <t>Pengadaan langsung</t>
  </si>
  <si>
    <t>Pengadaan Langsung</t>
  </si>
  <si>
    <t>Swakelola, Pengadaan Langsung</t>
  </si>
  <si>
    <t>Tersedianya Dokumen Pengawasan Infrastruktur perdesaan yang layak secara kualitas dan fungsinya</t>
  </si>
  <si>
    <t>Tersedianya Fasilitas jalan perdesaan yang layak secara kualitas dan fungsinya</t>
  </si>
  <si>
    <t>Tersedianya Fasilitas jalan wilayah Kelurahan yang layak secara kualitas dan fungsinya</t>
  </si>
  <si>
    <t>Meningkatnya kualitas keamanan ruas jalan dan lingkungan di sekitarnya</t>
  </si>
  <si>
    <t>Tersedianya akses jalan antar kecamatan yang memadai</t>
  </si>
  <si>
    <t>Tersedianya Biaya penunjang untuk kelancaran pelaksanaan kegiatan Infrastruktur perdesaan</t>
  </si>
  <si>
    <t>Meningkatnya kualitas jembatan untuk menunjang kegiatan warga masyarakat</t>
  </si>
  <si>
    <t>Meningkatnya fungsi jaringan irigasi untuk kegiatan pertanian, peternakan dan perikanan</t>
  </si>
  <si>
    <t>Meningkatnya fungsi drainase untuk penanggulangan banjir dan tanah longsor</t>
  </si>
  <si>
    <t>Tersedianya SPAL yang memadai guna penanggulangan limbah rumah tangga</t>
  </si>
  <si>
    <t>Tersedianya Fasilitas jalan Kelurahan yang layak secara kualitas dan fungsinya</t>
  </si>
  <si>
    <t>Tersedianya Fasilitas jalan perdesaan antar Kecamatan yang layak secara kualitas dan fungsinya</t>
  </si>
  <si>
    <t>Desa Durensawit, Ruas Manggis- banyukembar</t>
  </si>
  <si>
    <t>Desa Kalimendong Ruas Kalimendong- Tlogo</t>
  </si>
  <si>
    <t>Desa Selokromo Ruas Selokromo- Mboto</t>
  </si>
  <si>
    <t>Desa Durensawit Ruas Pacarmulyo- Limbangan</t>
  </si>
  <si>
    <t>Desa durensawit Ruas Pacarmulyo- Limbangan</t>
  </si>
  <si>
    <t>Desa Pacarmulyo Ruas Pacarmulyo- Limbangan</t>
  </si>
  <si>
    <t>Desa Kalimendong Ruas Besani- Krasak</t>
  </si>
  <si>
    <t>Desa Sojokerto Ruas Mboto- Pacarmulyo</t>
  </si>
  <si>
    <t>Desa Lipursari Ruas Cumbring- Kaliwiro</t>
  </si>
  <si>
    <t>Desa Durensawit Ruas Krasak- Kalimendong</t>
  </si>
  <si>
    <t>Desa Jlamprang Ruas Leksono- Kemiri</t>
  </si>
  <si>
    <t>Desa Manggis Ruas Manggis- Tlogo gudang</t>
  </si>
  <si>
    <t>Aspal Jalan Tlogo Sukoharjo ke Kalimendong Kec Leksono p=315 m l=3m</t>
  </si>
  <si>
    <t>Pembangunan Betonisasi Jalan RW 3 Kelurahan Leksono p=314m l=2.5m</t>
  </si>
  <si>
    <t>Senderan Saluran Irigasi Besani p=74,5m l=4,10m</t>
  </si>
  <si>
    <t>Pembangunan Aspal jalan Limbangan - Sempor Besani Kec Leksono p=360m l=3m</t>
  </si>
  <si>
    <t>Pembangunan Senderan Jalan dan Drainase Durensawit - Kalimendong Kec leksono p=290,5m</t>
  </si>
  <si>
    <t>Penahan Jalan Braol Ruas Jalan Pacarmulyo Durensawit Limbangan p=15m</t>
  </si>
  <si>
    <t xml:space="preserve">Pembangunan Aspal jalan Sleretan selokromo - leksono p=500m </t>
  </si>
  <si>
    <t>Pembangunan Senderan Jalan Wonokasihan Ruas Jalan Mbangon - Pacarmulyo Kec Leksono p=19m</t>
  </si>
  <si>
    <t>Senderan Jalan Pucung ke Sidakala Kec Leksono p=18m</t>
  </si>
  <si>
    <t>Aspal Jalan Pacarmulyo Blok Desa Durensawit menuju Limbangan Kec Leksono p=357m l=3,5m</t>
  </si>
  <si>
    <t>Pembangunan Drainase Pacarmulyo - Timbang Kec Leksono p=193,5m</t>
  </si>
  <si>
    <t>Pembangunan Senderan Pucungrubuh RT 8 Kel Leksono p=23m</t>
  </si>
  <si>
    <t>Pembangunan jalan Antar Desa lipursari Kec.Leksono menuju Desa Mirombo Kec.Kaliwiro p=500m</t>
  </si>
  <si>
    <t>Peningkatan Jalan Aspal dari Cumbring Kec Selomerto menuju desa lipursari Kec leksono p=585 m l=3 m</t>
  </si>
  <si>
    <t xml:space="preserve"> Pembangunan Drainase Trotoar Pacarmulyo - Gondang Kec Leksono p=200m</t>
  </si>
  <si>
    <t>Pembangunan SPAL Kelurahan Leksono RW 9,10,11 p=125,5m</t>
  </si>
  <si>
    <t>Pembangunan Senderan saluran Irigasi silebuh blok curug Desa Wonokerto kec leksono p=15m</t>
  </si>
  <si>
    <t>Pembangunan Senderan Irigasi Kedung nongko Blok Selokromo Kec Leksono p=65m, p=30m, p=14m</t>
  </si>
  <si>
    <t xml:space="preserve">Pembangunan Senderan Irigasi Desa Besani Kec Leksono p=21m, </t>
  </si>
  <si>
    <t>Peningkatan Aspal Jalan dari Cumbring kecamatan Selomerto menuju Desa Lipursari kecamatan Leksono p=447m</t>
  </si>
  <si>
    <t>Aspal jalan ruas Pacarmulyo Limbangan Blok Desa Durensawit Kec.leksono p=600m</t>
  </si>
  <si>
    <t>Aspal Jlamprang Ruas Jalan kemiri Kelurahan leksono kecamatan Leksono p=350m</t>
  </si>
  <si>
    <t>Peningkatan Jalan Manggis-Tlogo kecamatan Leksono p=182m</t>
  </si>
  <si>
    <t>Rehabilitasi DI Kalitulang di Pacarmulyo Kec Leksono p=67,6m</t>
  </si>
  <si>
    <t>Rehabilitasi Jaringan Irigasi Kwarasan Desa Timbang Kec Leksono p=21m</t>
  </si>
  <si>
    <t>Pembangunan Irigasi Sikudi Kalimendong kecamatan Leksono =p29m, p=4,2m, p=10m, p=45m</t>
  </si>
  <si>
    <t>Pembangunan Jembatan Sempor Besani Kec Leksono p=44m</t>
  </si>
  <si>
    <t>Senderan Jalan Sojokerto leksono p=28m, p=12,40 t=2,5m</t>
  </si>
  <si>
    <t>Perbaikan saluran dan Senderan Irigasi Kaligendol Wilaya Desa Timbang Kecamatan Leksono p=227m  t=0,75 p=15,50 t=3m</t>
  </si>
  <si>
    <t>Perbaikan Saluran Irigasi Wangan Sojo Desa Sojokerto kecamatan Leksono p=117m t=1m</t>
  </si>
  <si>
    <t>Pembangunan Senderan  Irigasi kaliputih Desa Sawangan Kecamatan leksono p=107m t=1m</t>
  </si>
  <si>
    <t>Betonisasi Sirebut Kelurahan leksono kecamatan leksono p=13m t=1,5m p=86m</t>
  </si>
  <si>
    <t xml:space="preserve">Betonisasi Lingkungan RT 01,03 RW 02 Kaliwaru Kecamatan Leksono p=246m l=3m </t>
  </si>
  <si>
    <t>Pembangunan Aspal Jalan Manggis - Durensawit Kec Leksono p=580m l=3m</t>
  </si>
  <si>
    <t>Senderan dan peningkatan Jalan Sirebut Kumbangsari Kel. Leksono p=48m p=1,8m</t>
  </si>
  <si>
    <t>Musrenbang Tingkat kecamatan peserta =110 orang</t>
  </si>
  <si>
    <t>Monitoring kegiatan dana transfer desa sebanyak 13 desa</t>
  </si>
  <si>
    <t>Pembinaan dan intensifikasi sektor pajak pada 15 desa</t>
  </si>
  <si>
    <t xml:space="preserve">Fasilitasi lomba Desa Siaga, sekolah sehat, perpustakaan </t>
  </si>
  <si>
    <t>Pelatihan Aplikasi terpadu PATEN untuk 60 orang</t>
  </si>
  <si>
    <t>Fasilitasi dan penguatan Kapasitas BUMDes untuk 65 peserta</t>
  </si>
  <si>
    <t xml:space="preserve">Peningkatan Jalan Kalimendong - Tlogo Kec Leksono p=136m, p=56m, p=48m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</si>
</sst>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u val="single"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73" fontId="18" fillId="0" borderId="12" xfId="42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173" fontId="18" fillId="0" borderId="15" xfId="42" applyNumberFormat="1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173" fontId="18" fillId="0" borderId="18" xfId="42" applyNumberFormat="1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173" fontId="18" fillId="0" borderId="19" xfId="0" applyNumberFormat="1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2" fontId="18" fillId="0" borderId="19" xfId="0" applyNumberFormat="1" applyFont="1" applyBorder="1" applyAlignment="1">
      <alignment vertical="center" wrapText="1"/>
    </xf>
    <xf numFmtId="173" fontId="18" fillId="0" borderId="0" xfId="0" applyNumberFormat="1" applyFont="1" applyAlignment="1">
      <alignment/>
    </xf>
    <xf numFmtId="173" fontId="18" fillId="0" borderId="19" xfId="42" applyNumberFormat="1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173" fontId="18" fillId="0" borderId="24" xfId="42" applyNumberFormat="1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173" fontId="18" fillId="0" borderId="24" xfId="0" applyNumberFormat="1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173" fontId="18" fillId="0" borderId="15" xfId="42" applyNumberFormat="1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173" fontId="18" fillId="0" borderId="15" xfId="0" applyNumberFormat="1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173" fontId="18" fillId="0" borderId="0" xfId="42" applyNumberFormat="1" applyFont="1" applyAlignment="1">
      <alignment vertical="center" wrapText="1"/>
    </xf>
    <xf numFmtId="173" fontId="18" fillId="0" borderId="0" xfId="42" applyNumberFormat="1" applyFont="1" applyAlignment="1">
      <alignment/>
    </xf>
    <xf numFmtId="173" fontId="20" fillId="0" borderId="0" xfId="42" applyNumberFormat="1" applyFont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tabSelected="1" zoomScalePageLayoutView="0" workbookViewId="0" topLeftCell="A1">
      <pane xSplit="3" ySplit="6" topLeftCell="D9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87" sqref="I87"/>
    </sheetView>
  </sheetViews>
  <sheetFormatPr defaultColWidth="9.140625" defaultRowHeight="15"/>
  <cols>
    <col min="1" max="1" width="3.7109375" style="1" customWidth="1"/>
    <col min="2" max="2" width="2.8515625" style="1" customWidth="1"/>
    <col min="3" max="3" width="19.00390625" style="1" customWidth="1"/>
    <col min="4" max="4" width="12.8515625" style="37" customWidth="1"/>
    <col min="5" max="5" width="13.57421875" style="37" customWidth="1"/>
    <col min="6" max="6" width="7.8515625" style="1" customWidth="1"/>
    <col min="7" max="7" width="11.8515625" style="1" customWidth="1"/>
    <col min="8" max="8" width="15.8515625" style="1" customWidth="1"/>
    <col min="9" max="9" width="13.57421875" style="1" customWidth="1"/>
    <col min="10" max="10" width="13.7109375" style="1" customWidth="1"/>
    <col min="11" max="11" width="13.421875" style="1" customWidth="1"/>
    <col min="12" max="12" width="14.7109375" style="1" customWidth="1"/>
    <col min="13" max="13" width="12.7109375" style="1" customWidth="1"/>
    <col min="14" max="15" width="9.140625" style="1" customWidth="1"/>
    <col min="16" max="16" width="14.00390625" style="1" customWidth="1"/>
    <col min="17" max="17" width="13.140625" style="1" customWidth="1"/>
    <col min="18" max="16384" width="9.140625" style="1" customWidth="1"/>
  </cols>
  <sheetData>
    <row r="1" spans="1:13" ht="15.7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5.75">
      <c r="A2" s="40" t="s">
        <v>47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.7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5" spans="1:13" s="6" customFormat="1" ht="63.75">
      <c r="A5" s="2" t="s">
        <v>2</v>
      </c>
      <c r="B5" s="2"/>
      <c r="C5" s="3" t="s">
        <v>3</v>
      </c>
      <c r="D5" s="4" t="s">
        <v>4</v>
      </c>
      <c r="E5" s="4" t="s">
        <v>5</v>
      </c>
      <c r="F5" s="5" t="s">
        <v>42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3" t="s">
        <v>12</v>
      </c>
    </row>
    <row r="6" spans="1:13" s="11" customFormat="1" ht="12.75">
      <c r="A6" s="7">
        <v>1</v>
      </c>
      <c r="B6" s="7"/>
      <c r="C6" s="8">
        <v>2</v>
      </c>
      <c r="D6" s="9">
        <v>3</v>
      </c>
      <c r="E6" s="9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8">
        <v>12</v>
      </c>
    </row>
    <row r="7" spans="1:13" ht="47.25" customHeight="1">
      <c r="A7" s="12">
        <v>1</v>
      </c>
      <c r="B7" s="12"/>
      <c r="C7" s="13" t="s">
        <v>15</v>
      </c>
      <c r="D7" s="14">
        <f>SUM(D8:D18)</f>
        <v>136355000</v>
      </c>
      <c r="E7" s="14">
        <f>SUM(E8:E18)</f>
        <v>129759422</v>
      </c>
      <c r="F7" s="15">
        <f aca="true" t="shared" si="0" ref="F7:F18">(E7/D7)*100</f>
        <v>95.162936452642</v>
      </c>
      <c r="G7" s="16">
        <f aca="true" t="shared" si="1" ref="G7:G18">D7-E7</f>
        <v>6595578</v>
      </c>
      <c r="H7" s="17"/>
      <c r="I7" s="17"/>
      <c r="J7" s="17"/>
      <c r="K7" s="17"/>
      <c r="L7" s="17"/>
      <c r="M7" s="18"/>
    </row>
    <row r="8" spans="1:13" ht="76.5" customHeight="1">
      <c r="A8" s="12"/>
      <c r="B8" s="12">
        <v>1</v>
      </c>
      <c r="C8" s="18" t="s">
        <v>22</v>
      </c>
      <c r="D8" s="14">
        <v>17900000</v>
      </c>
      <c r="E8" s="14">
        <f>6860161+2033010+5231251</f>
        <v>14124422</v>
      </c>
      <c r="F8" s="15">
        <f t="shared" si="0"/>
        <v>78.90738547486033</v>
      </c>
      <c r="G8" s="16">
        <f t="shared" si="1"/>
        <v>3775578</v>
      </c>
      <c r="H8" s="17" t="s">
        <v>35</v>
      </c>
      <c r="I8" s="18" t="s">
        <v>22</v>
      </c>
      <c r="J8" s="17" t="s">
        <v>117</v>
      </c>
      <c r="K8" s="17" t="s">
        <v>17</v>
      </c>
      <c r="L8" s="17" t="s">
        <v>137</v>
      </c>
      <c r="M8" s="18" t="s">
        <v>18</v>
      </c>
    </row>
    <row r="9" spans="1:13" ht="68.25" customHeight="1">
      <c r="A9" s="12"/>
      <c r="B9" s="12">
        <v>2</v>
      </c>
      <c r="C9" s="18" t="s">
        <v>23</v>
      </c>
      <c r="D9" s="14">
        <v>24000000</v>
      </c>
      <c r="E9" s="14">
        <v>21900000</v>
      </c>
      <c r="F9" s="15">
        <f t="shared" si="0"/>
        <v>91.25</v>
      </c>
      <c r="G9" s="16">
        <f t="shared" si="1"/>
        <v>2100000</v>
      </c>
      <c r="H9" s="17" t="s">
        <v>35</v>
      </c>
      <c r="I9" s="18" t="s">
        <v>23</v>
      </c>
      <c r="J9" s="17" t="s">
        <v>117</v>
      </c>
      <c r="K9" s="17" t="s">
        <v>17</v>
      </c>
      <c r="L9" s="17" t="s">
        <v>137</v>
      </c>
      <c r="M9" s="18" t="s">
        <v>18</v>
      </c>
    </row>
    <row r="10" spans="1:13" ht="51">
      <c r="A10" s="12"/>
      <c r="B10" s="12">
        <v>3</v>
      </c>
      <c r="C10" s="18" t="s">
        <v>24</v>
      </c>
      <c r="D10" s="14">
        <v>8610000</v>
      </c>
      <c r="E10" s="14">
        <v>8610000</v>
      </c>
      <c r="F10" s="15">
        <f t="shared" si="0"/>
        <v>100</v>
      </c>
      <c r="G10" s="16">
        <f t="shared" si="1"/>
        <v>0</v>
      </c>
      <c r="H10" s="17" t="s">
        <v>35</v>
      </c>
      <c r="I10" s="18" t="s">
        <v>24</v>
      </c>
      <c r="J10" s="17" t="s">
        <v>117</v>
      </c>
      <c r="K10" s="17" t="s">
        <v>17</v>
      </c>
      <c r="L10" s="17" t="s">
        <v>137</v>
      </c>
      <c r="M10" s="18" t="s">
        <v>18</v>
      </c>
    </row>
    <row r="11" spans="1:13" ht="73.5" customHeight="1">
      <c r="A11" s="12"/>
      <c r="B11" s="12">
        <v>4</v>
      </c>
      <c r="C11" s="18" t="s">
        <v>25</v>
      </c>
      <c r="D11" s="14">
        <v>6175000</v>
      </c>
      <c r="E11" s="14">
        <v>5792000</v>
      </c>
      <c r="F11" s="15">
        <f t="shared" si="0"/>
        <v>93.79757085020243</v>
      </c>
      <c r="G11" s="16">
        <f t="shared" si="1"/>
        <v>383000</v>
      </c>
      <c r="H11" s="17" t="s">
        <v>35</v>
      </c>
      <c r="I11" s="18" t="s">
        <v>25</v>
      </c>
      <c r="J11" s="17" t="s">
        <v>117</v>
      </c>
      <c r="K11" s="17" t="s">
        <v>17</v>
      </c>
      <c r="L11" s="17" t="s">
        <v>137</v>
      </c>
      <c r="M11" s="18" t="s">
        <v>18</v>
      </c>
    </row>
    <row r="12" spans="1:13" ht="85.5" customHeight="1">
      <c r="A12" s="12"/>
      <c r="B12" s="12">
        <v>5</v>
      </c>
      <c r="C12" s="18" t="s">
        <v>26</v>
      </c>
      <c r="D12" s="14">
        <v>3030000</v>
      </c>
      <c r="E12" s="14">
        <v>3030000</v>
      </c>
      <c r="F12" s="15">
        <f t="shared" si="0"/>
        <v>100</v>
      </c>
      <c r="G12" s="16">
        <f t="shared" si="1"/>
        <v>0</v>
      </c>
      <c r="H12" s="17" t="s">
        <v>35</v>
      </c>
      <c r="I12" s="18" t="s">
        <v>26</v>
      </c>
      <c r="J12" s="17" t="s">
        <v>117</v>
      </c>
      <c r="K12" s="17" t="s">
        <v>17</v>
      </c>
      <c r="L12" s="17" t="s">
        <v>137</v>
      </c>
      <c r="M12" s="18" t="s">
        <v>18</v>
      </c>
    </row>
    <row r="13" spans="1:13" ht="70.5" customHeight="1">
      <c r="A13" s="12"/>
      <c r="B13" s="12">
        <v>6</v>
      </c>
      <c r="C13" s="18" t="s">
        <v>27</v>
      </c>
      <c r="D13" s="14">
        <v>5520000</v>
      </c>
      <c r="E13" s="14">
        <v>5513000</v>
      </c>
      <c r="F13" s="15">
        <f t="shared" si="0"/>
        <v>99.8731884057971</v>
      </c>
      <c r="G13" s="16">
        <f t="shared" si="1"/>
        <v>7000</v>
      </c>
      <c r="H13" s="17" t="s">
        <v>35</v>
      </c>
      <c r="I13" s="18" t="s">
        <v>27</v>
      </c>
      <c r="J13" s="17" t="s">
        <v>117</v>
      </c>
      <c r="K13" s="17" t="s">
        <v>17</v>
      </c>
      <c r="L13" s="17" t="s">
        <v>137</v>
      </c>
      <c r="M13" s="18" t="s">
        <v>18</v>
      </c>
    </row>
    <row r="14" spans="1:13" ht="80.25" customHeight="1">
      <c r="A14" s="12"/>
      <c r="B14" s="12">
        <v>7</v>
      </c>
      <c r="C14" s="18" t="s">
        <v>28</v>
      </c>
      <c r="D14" s="14">
        <v>1320000</v>
      </c>
      <c r="E14" s="14">
        <v>1320000</v>
      </c>
      <c r="F14" s="15">
        <f t="shared" si="0"/>
        <v>100</v>
      </c>
      <c r="G14" s="16">
        <f t="shared" si="1"/>
        <v>0</v>
      </c>
      <c r="H14" s="17" t="s">
        <v>35</v>
      </c>
      <c r="I14" s="18" t="s">
        <v>28</v>
      </c>
      <c r="J14" s="17" t="s">
        <v>117</v>
      </c>
      <c r="K14" s="17" t="s">
        <v>17</v>
      </c>
      <c r="L14" s="17" t="s">
        <v>137</v>
      </c>
      <c r="M14" s="18" t="s">
        <v>18</v>
      </c>
    </row>
    <row r="15" spans="1:13" ht="60.75" customHeight="1">
      <c r="A15" s="12"/>
      <c r="B15" s="12">
        <v>8</v>
      </c>
      <c r="C15" s="18" t="s">
        <v>29</v>
      </c>
      <c r="D15" s="14">
        <v>11700000</v>
      </c>
      <c r="E15" s="14">
        <v>11570000</v>
      </c>
      <c r="F15" s="15">
        <f t="shared" si="0"/>
        <v>98.88888888888889</v>
      </c>
      <c r="G15" s="16">
        <f t="shared" si="1"/>
        <v>130000</v>
      </c>
      <c r="H15" s="17" t="s">
        <v>35</v>
      </c>
      <c r="I15" s="18" t="s">
        <v>29</v>
      </c>
      <c r="J15" s="17" t="s">
        <v>117</v>
      </c>
      <c r="K15" s="17" t="s">
        <v>17</v>
      </c>
      <c r="L15" s="17" t="s">
        <v>137</v>
      </c>
      <c r="M15" s="18" t="s">
        <v>18</v>
      </c>
    </row>
    <row r="16" spans="1:13" ht="64.5" customHeight="1">
      <c r="A16" s="12"/>
      <c r="B16" s="12">
        <v>9</v>
      </c>
      <c r="C16" s="18" t="s">
        <v>30</v>
      </c>
      <c r="D16" s="14">
        <v>4800000</v>
      </c>
      <c r="E16" s="14">
        <v>4800000</v>
      </c>
      <c r="F16" s="15">
        <f t="shared" si="0"/>
        <v>100</v>
      </c>
      <c r="G16" s="16">
        <f t="shared" si="1"/>
        <v>0</v>
      </c>
      <c r="H16" s="17" t="s">
        <v>35</v>
      </c>
      <c r="I16" s="18" t="s">
        <v>30</v>
      </c>
      <c r="J16" s="17" t="s">
        <v>117</v>
      </c>
      <c r="K16" s="17" t="s">
        <v>17</v>
      </c>
      <c r="L16" s="17" t="s">
        <v>137</v>
      </c>
      <c r="M16" s="18" t="s">
        <v>18</v>
      </c>
    </row>
    <row r="17" spans="1:13" ht="74.25" customHeight="1">
      <c r="A17" s="12"/>
      <c r="B17" s="12">
        <v>10</v>
      </c>
      <c r="C17" s="18" t="s">
        <v>36</v>
      </c>
      <c r="D17" s="14">
        <v>18600000</v>
      </c>
      <c r="E17" s="14">
        <v>18400000</v>
      </c>
      <c r="F17" s="15">
        <f t="shared" si="0"/>
        <v>98.9247311827957</v>
      </c>
      <c r="G17" s="16">
        <f t="shared" si="1"/>
        <v>200000</v>
      </c>
      <c r="H17" s="17" t="s">
        <v>35</v>
      </c>
      <c r="I17" s="18" t="s">
        <v>37</v>
      </c>
      <c r="J17" s="17" t="s">
        <v>117</v>
      </c>
      <c r="K17" s="17" t="s">
        <v>17</v>
      </c>
      <c r="L17" s="17" t="s">
        <v>137</v>
      </c>
      <c r="M17" s="18" t="s">
        <v>18</v>
      </c>
    </row>
    <row r="18" spans="1:13" ht="70.5" customHeight="1">
      <c r="A18" s="12"/>
      <c r="B18" s="12">
        <v>11</v>
      </c>
      <c r="C18" s="18" t="s">
        <v>31</v>
      </c>
      <c r="D18" s="14">
        <v>34700000</v>
      </c>
      <c r="E18" s="14">
        <v>34700000</v>
      </c>
      <c r="F18" s="15">
        <f t="shared" si="0"/>
        <v>100</v>
      </c>
      <c r="G18" s="16">
        <f t="shared" si="1"/>
        <v>0</v>
      </c>
      <c r="H18" s="17" t="s">
        <v>35</v>
      </c>
      <c r="I18" s="18" t="s">
        <v>31</v>
      </c>
      <c r="J18" s="17" t="s">
        <v>117</v>
      </c>
      <c r="K18" s="17" t="s">
        <v>17</v>
      </c>
      <c r="L18" s="17" t="s">
        <v>137</v>
      </c>
      <c r="M18" s="18" t="s">
        <v>18</v>
      </c>
    </row>
    <row r="19" spans="1:13" ht="69.75" customHeight="1">
      <c r="A19" s="12">
        <v>2</v>
      </c>
      <c r="B19" s="12"/>
      <c r="C19" s="13" t="s">
        <v>16</v>
      </c>
      <c r="D19" s="14">
        <f>SUM(D20:D25)</f>
        <v>196269000</v>
      </c>
      <c r="E19" s="14">
        <f>SUM(E20:E25)</f>
        <v>193355348</v>
      </c>
      <c r="F19" s="19">
        <f aca="true" t="shared" si="2" ref="F19:F25">(E19/D19)*100</f>
        <v>98.51548028471129</v>
      </c>
      <c r="G19" s="16">
        <f aca="true" t="shared" si="3" ref="G19:G25">D19-E19</f>
        <v>2913652</v>
      </c>
      <c r="H19" s="17"/>
      <c r="I19" s="17"/>
      <c r="J19" s="17"/>
      <c r="K19" s="17"/>
      <c r="L19" s="17"/>
      <c r="M19" s="18"/>
    </row>
    <row r="20" spans="1:13" ht="114.75" customHeight="1">
      <c r="A20" s="12"/>
      <c r="B20" s="12">
        <v>1</v>
      </c>
      <c r="C20" s="18" t="s">
        <v>48</v>
      </c>
      <c r="D20" s="14">
        <v>100000000</v>
      </c>
      <c r="E20" s="14">
        <v>99183770</v>
      </c>
      <c r="F20" s="15">
        <f t="shared" si="2"/>
        <v>99.18377000000001</v>
      </c>
      <c r="G20" s="16">
        <f t="shared" si="3"/>
        <v>816230</v>
      </c>
      <c r="H20" s="17" t="s">
        <v>120</v>
      </c>
      <c r="I20" s="18" t="s">
        <v>181</v>
      </c>
      <c r="J20" s="17" t="s">
        <v>118</v>
      </c>
      <c r="K20" s="17" t="s">
        <v>17</v>
      </c>
      <c r="L20" s="17" t="s">
        <v>182</v>
      </c>
      <c r="M20" s="18" t="s">
        <v>221</v>
      </c>
    </row>
    <row r="21" spans="1:16" ht="75" customHeight="1">
      <c r="A21" s="12"/>
      <c r="B21" s="12">
        <v>2</v>
      </c>
      <c r="C21" s="18" t="s">
        <v>32</v>
      </c>
      <c r="D21" s="14">
        <v>1000000</v>
      </c>
      <c r="E21" s="14">
        <v>1000000</v>
      </c>
      <c r="F21" s="15">
        <f t="shared" si="2"/>
        <v>100</v>
      </c>
      <c r="G21" s="16">
        <f t="shared" si="3"/>
        <v>0</v>
      </c>
      <c r="H21" s="17" t="s">
        <v>35</v>
      </c>
      <c r="I21" s="18" t="s">
        <v>32</v>
      </c>
      <c r="J21" s="17" t="s">
        <v>117</v>
      </c>
      <c r="K21" s="17" t="s">
        <v>17</v>
      </c>
      <c r="L21" s="17" t="s">
        <v>137</v>
      </c>
      <c r="M21" s="18" t="s">
        <v>18</v>
      </c>
      <c r="P21" s="20">
        <f>D21+D22+D23+D24</f>
        <v>46269000</v>
      </c>
    </row>
    <row r="22" spans="1:13" ht="67.5" customHeight="1">
      <c r="A22" s="12"/>
      <c r="B22" s="12">
        <v>3</v>
      </c>
      <c r="C22" s="18" t="s">
        <v>33</v>
      </c>
      <c r="D22" s="14">
        <v>4269000</v>
      </c>
      <c r="E22" s="14">
        <v>4209000</v>
      </c>
      <c r="F22" s="15">
        <f t="shared" si="2"/>
        <v>98.59451862262824</v>
      </c>
      <c r="G22" s="16">
        <f t="shared" si="3"/>
        <v>60000</v>
      </c>
      <c r="H22" s="17" t="s">
        <v>35</v>
      </c>
      <c r="I22" s="18" t="s">
        <v>33</v>
      </c>
      <c r="J22" s="17" t="s">
        <v>117</v>
      </c>
      <c r="K22" s="17" t="s">
        <v>17</v>
      </c>
      <c r="L22" s="17" t="s">
        <v>137</v>
      </c>
      <c r="M22" s="18" t="s">
        <v>18</v>
      </c>
    </row>
    <row r="23" spans="1:13" ht="84" customHeight="1">
      <c r="A23" s="12"/>
      <c r="B23" s="12">
        <v>4</v>
      </c>
      <c r="C23" s="18" t="s">
        <v>34</v>
      </c>
      <c r="D23" s="14">
        <v>36000000</v>
      </c>
      <c r="E23" s="14">
        <v>34630578</v>
      </c>
      <c r="F23" s="15">
        <f t="shared" si="2"/>
        <v>96.19605</v>
      </c>
      <c r="G23" s="16">
        <f t="shared" si="3"/>
        <v>1369422</v>
      </c>
      <c r="H23" s="17" t="s">
        <v>35</v>
      </c>
      <c r="I23" s="18" t="s">
        <v>34</v>
      </c>
      <c r="J23" s="17" t="s">
        <v>117</v>
      </c>
      <c r="K23" s="17" t="s">
        <v>17</v>
      </c>
      <c r="L23" s="17" t="s">
        <v>137</v>
      </c>
      <c r="M23" s="18" t="s">
        <v>18</v>
      </c>
    </row>
    <row r="24" spans="1:13" ht="74.25" customHeight="1">
      <c r="A24" s="12"/>
      <c r="B24" s="12">
        <v>5</v>
      </c>
      <c r="C24" s="18" t="s">
        <v>38</v>
      </c>
      <c r="D24" s="14">
        <v>5000000</v>
      </c>
      <c r="E24" s="14">
        <v>4985000</v>
      </c>
      <c r="F24" s="15">
        <f t="shared" si="2"/>
        <v>99.7</v>
      </c>
      <c r="G24" s="16">
        <f t="shared" si="3"/>
        <v>15000</v>
      </c>
      <c r="H24" s="17" t="s">
        <v>21</v>
      </c>
      <c r="I24" s="17" t="s">
        <v>41</v>
      </c>
      <c r="J24" s="17" t="s">
        <v>117</v>
      </c>
      <c r="K24" s="17" t="s">
        <v>17</v>
      </c>
      <c r="L24" s="17" t="s">
        <v>137</v>
      </c>
      <c r="M24" s="18" t="s">
        <v>18</v>
      </c>
    </row>
    <row r="25" spans="1:13" ht="90.75" customHeight="1">
      <c r="A25" s="12"/>
      <c r="B25" s="12">
        <v>6</v>
      </c>
      <c r="C25" s="18" t="s">
        <v>39</v>
      </c>
      <c r="D25" s="14">
        <v>50000000</v>
      </c>
      <c r="E25" s="14">
        <v>49347000</v>
      </c>
      <c r="F25" s="15">
        <f t="shared" si="2"/>
        <v>98.694</v>
      </c>
      <c r="G25" s="16">
        <f t="shared" si="3"/>
        <v>653000</v>
      </c>
      <c r="H25" s="17" t="s">
        <v>40</v>
      </c>
      <c r="I25" s="17" t="s">
        <v>119</v>
      </c>
      <c r="J25" s="17" t="s">
        <v>179</v>
      </c>
      <c r="K25" s="17" t="s">
        <v>17</v>
      </c>
      <c r="L25" s="17" t="s">
        <v>183</v>
      </c>
      <c r="M25" s="18" t="s">
        <v>222</v>
      </c>
    </row>
    <row r="26" spans="1:13" ht="133.5" customHeight="1">
      <c r="A26" s="12">
        <v>3</v>
      </c>
      <c r="B26" s="12"/>
      <c r="C26" s="13" t="s">
        <v>49</v>
      </c>
      <c r="D26" s="14">
        <f>SUM(D27)</f>
        <v>20000000</v>
      </c>
      <c r="E26" s="14">
        <f>SUM(E27)</f>
        <v>8830000</v>
      </c>
      <c r="F26" s="15">
        <f aca="true" t="shared" si="4" ref="F26:F55">(E26/D26)*100</f>
        <v>44.15</v>
      </c>
      <c r="G26" s="16">
        <f aca="true" t="shared" si="5" ref="G26:G37">D26-E26</f>
        <v>11170000</v>
      </c>
      <c r="H26" s="17"/>
      <c r="I26" s="17"/>
      <c r="J26" s="17"/>
      <c r="K26" s="17"/>
      <c r="L26" s="17"/>
      <c r="M26" s="18"/>
    </row>
    <row r="27" spans="1:13" ht="92.25" customHeight="1">
      <c r="A27" s="12"/>
      <c r="B27" s="12">
        <v>1</v>
      </c>
      <c r="C27" s="18" t="s">
        <v>50</v>
      </c>
      <c r="D27" s="21">
        <v>20000000</v>
      </c>
      <c r="E27" s="21">
        <v>8830000</v>
      </c>
      <c r="F27" s="15">
        <f t="shared" si="4"/>
        <v>44.15</v>
      </c>
      <c r="G27" s="16">
        <f t="shared" si="5"/>
        <v>11170000</v>
      </c>
      <c r="H27" s="15" t="s">
        <v>123</v>
      </c>
      <c r="I27" s="15" t="s">
        <v>124</v>
      </c>
      <c r="J27" s="15" t="s">
        <v>125</v>
      </c>
      <c r="K27" s="15" t="s">
        <v>17</v>
      </c>
      <c r="L27" s="15" t="s">
        <v>184</v>
      </c>
      <c r="M27" s="22" t="s">
        <v>18</v>
      </c>
    </row>
    <row r="28" spans="1:13" ht="70.5" customHeight="1">
      <c r="A28" s="12">
        <v>4</v>
      </c>
      <c r="B28" s="12"/>
      <c r="C28" s="13" t="s">
        <v>51</v>
      </c>
      <c r="D28" s="21">
        <f>SUM(D29)</f>
        <v>20000000</v>
      </c>
      <c r="E28" s="21">
        <f>SUM(E29)</f>
        <v>11730000</v>
      </c>
      <c r="F28" s="15">
        <f t="shared" si="4"/>
        <v>58.650000000000006</v>
      </c>
      <c r="G28" s="16">
        <f t="shared" si="5"/>
        <v>8270000</v>
      </c>
      <c r="H28" s="17"/>
      <c r="I28" s="17"/>
      <c r="J28" s="17"/>
      <c r="K28" s="17"/>
      <c r="L28" s="17"/>
      <c r="M28" s="18"/>
    </row>
    <row r="29" spans="1:13" ht="63.75">
      <c r="A29" s="12"/>
      <c r="B29" s="12">
        <v>1</v>
      </c>
      <c r="C29" s="18" t="s">
        <v>52</v>
      </c>
      <c r="D29" s="21">
        <v>20000000</v>
      </c>
      <c r="E29" s="21">
        <v>11730000</v>
      </c>
      <c r="F29" s="15">
        <f t="shared" si="4"/>
        <v>58.650000000000006</v>
      </c>
      <c r="G29" s="16">
        <f t="shared" si="5"/>
        <v>8270000</v>
      </c>
      <c r="H29" s="17" t="s">
        <v>121</v>
      </c>
      <c r="I29" s="17" t="s">
        <v>122</v>
      </c>
      <c r="J29" s="17" t="s">
        <v>117</v>
      </c>
      <c r="K29" s="17" t="s">
        <v>17</v>
      </c>
      <c r="L29" s="17" t="s">
        <v>185</v>
      </c>
      <c r="M29" s="18" t="s">
        <v>18</v>
      </c>
    </row>
    <row r="30" spans="1:13" ht="75.75" customHeight="1">
      <c r="A30" s="12">
        <v>5</v>
      </c>
      <c r="B30" s="12"/>
      <c r="C30" s="13" t="s">
        <v>75</v>
      </c>
      <c r="D30" s="21">
        <f>D31+D32</f>
        <v>60000000</v>
      </c>
      <c r="E30" s="21">
        <f>SUM(E31:E32)</f>
        <v>59625000</v>
      </c>
      <c r="F30" s="15">
        <f>(E30/D30)*100</f>
        <v>99.375</v>
      </c>
      <c r="G30" s="16">
        <f>D30-E30</f>
        <v>375000</v>
      </c>
      <c r="H30" s="17"/>
      <c r="I30" s="17"/>
      <c r="J30" s="17"/>
      <c r="K30" s="17"/>
      <c r="L30" s="17"/>
      <c r="M30" s="18"/>
    </row>
    <row r="31" spans="1:13" ht="98.25" customHeight="1">
      <c r="A31" s="12"/>
      <c r="B31" s="12">
        <v>1</v>
      </c>
      <c r="C31" s="18" t="s">
        <v>76</v>
      </c>
      <c r="D31" s="21">
        <v>50000000</v>
      </c>
      <c r="E31" s="21">
        <v>50000000</v>
      </c>
      <c r="F31" s="15">
        <f>(E31/D31)*100</f>
        <v>100</v>
      </c>
      <c r="G31" s="16">
        <f>D31-E31</f>
        <v>0</v>
      </c>
      <c r="H31" s="17" t="s">
        <v>129</v>
      </c>
      <c r="I31" s="17" t="s">
        <v>130</v>
      </c>
      <c r="J31" s="17" t="s">
        <v>131</v>
      </c>
      <c r="K31" s="17" t="s">
        <v>17</v>
      </c>
      <c r="L31" s="17" t="s">
        <v>187</v>
      </c>
      <c r="M31" s="18" t="s">
        <v>18</v>
      </c>
    </row>
    <row r="32" spans="1:13" ht="76.5">
      <c r="A32" s="12"/>
      <c r="B32" s="12">
        <v>2</v>
      </c>
      <c r="C32" s="18" t="s">
        <v>77</v>
      </c>
      <c r="D32" s="21">
        <v>10000000</v>
      </c>
      <c r="E32" s="21">
        <v>9625000</v>
      </c>
      <c r="F32" s="15">
        <f>(E32/D32)*100</f>
        <v>96.25</v>
      </c>
      <c r="G32" s="16">
        <f>D32-E32</f>
        <v>375000</v>
      </c>
      <c r="H32" s="17" t="s">
        <v>126</v>
      </c>
      <c r="I32" s="17" t="s">
        <v>127</v>
      </c>
      <c r="J32" s="17" t="s">
        <v>128</v>
      </c>
      <c r="K32" s="17" t="s">
        <v>17</v>
      </c>
      <c r="L32" s="17" t="s">
        <v>186</v>
      </c>
      <c r="M32" s="18" t="s">
        <v>18</v>
      </c>
    </row>
    <row r="33" spans="1:13" ht="76.5">
      <c r="A33" s="12">
        <v>6</v>
      </c>
      <c r="B33" s="12"/>
      <c r="C33" s="13" t="s">
        <v>53</v>
      </c>
      <c r="D33" s="21">
        <f>D34</f>
        <v>200000000</v>
      </c>
      <c r="E33" s="21">
        <f>E34</f>
        <v>127021600</v>
      </c>
      <c r="F33" s="15">
        <f t="shared" si="4"/>
        <v>63.5108</v>
      </c>
      <c r="G33" s="16">
        <f t="shared" si="5"/>
        <v>72978400</v>
      </c>
      <c r="H33" s="17"/>
      <c r="I33" s="17"/>
      <c r="J33" s="17"/>
      <c r="K33" s="17"/>
      <c r="L33" s="17"/>
      <c r="M33" s="18"/>
    </row>
    <row r="34" spans="1:16" ht="78.75" customHeight="1">
      <c r="A34" s="12"/>
      <c r="B34" s="12">
        <v>1</v>
      </c>
      <c r="C34" s="18" t="s">
        <v>54</v>
      </c>
      <c r="D34" s="21">
        <v>200000000</v>
      </c>
      <c r="E34" s="21">
        <v>127021600</v>
      </c>
      <c r="F34" s="15">
        <f t="shared" si="4"/>
        <v>63.5108</v>
      </c>
      <c r="G34" s="16">
        <f t="shared" si="5"/>
        <v>72978400</v>
      </c>
      <c r="H34" s="15" t="s">
        <v>138</v>
      </c>
      <c r="I34" s="15" t="s">
        <v>139</v>
      </c>
      <c r="J34" s="15" t="s">
        <v>140</v>
      </c>
      <c r="K34" s="15" t="s">
        <v>17</v>
      </c>
      <c r="L34" s="15" t="s">
        <v>20</v>
      </c>
      <c r="M34" s="22" t="s">
        <v>224</v>
      </c>
      <c r="P34" s="1">
        <f>296+27+45</f>
        <v>368</v>
      </c>
    </row>
    <row r="35" spans="1:13" ht="84.75" customHeight="1">
      <c r="A35" s="12">
        <v>7</v>
      </c>
      <c r="B35" s="12"/>
      <c r="C35" s="13" t="s">
        <v>55</v>
      </c>
      <c r="D35" s="21">
        <f>D36+D37</f>
        <v>40000000</v>
      </c>
      <c r="E35" s="21">
        <f>E36+E37</f>
        <v>36341000</v>
      </c>
      <c r="F35" s="15">
        <f t="shared" si="4"/>
        <v>90.8525</v>
      </c>
      <c r="G35" s="16">
        <f t="shared" si="5"/>
        <v>3659000</v>
      </c>
      <c r="H35" s="15"/>
      <c r="I35" s="15"/>
      <c r="J35" s="15"/>
      <c r="K35" s="15"/>
      <c r="L35" s="15"/>
      <c r="M35" s="22"/>
    </row>
    <row r="36" spans="1:13" ht="92.25" customHeight="1">
      <c r="A36" s="12"/>
      <c r="B36" s="12">
        <v>1</v>
      </c>
      <c r="C36" s="18" t="s">
        <v>56</v>
      </c>
      <c r="D36" s="21">
        <v>20000000</v>
      </c>
      <c r="E36" s="21">
        <v>20000000</v>
      </c>
      <c r="F36" s="15">
        <f t="shared" si="4"/>
        <v>100</v>
      </c>
      <c r="G36" s="16">
        <f t="shared" si="5"/>
        <v>0</v>
      </c>
      <c r="H36" s="15" t="s">
        <v>134</v>
      </c>
      <c r="I36" s="15" t="s">
        <v>135</v>
      </c>
      <c r="J36" s="15" t="s">
        <v>136</v>
      </c>
      <c r="K36" s="15" t="s">
        <v>17</v>
      </c>
      <c r="L36" s="15" t="s">
        <v>188</v>
      </c>
      <c r="M36" s="22" t="s">
        <v>18</v>
      </c>
    </row>
    <row r="37" spans="1:13" ht="93" customHeight="1">
      <c r="A37" s="12"/>
      <c r="B37" s="12">
        <v>2</v>
      </c>
      <c r="C37" s="18" t="s">
        <v>57</v>
      </c>
      <c r="D37" s="21">
        <v>20000000</v>
      </c>
      <c r="E37" s="21">
        <v>16341000</v>
      </c>
      <c r="F37" s="15">
        <f t="shared" si="4"/>
        <v>81.70500000000001</v>
      </c>
      <c r="G37" s="16">
        <f t="shared" si="5"/>
        <v>3659000</v>
      </c>
      <c r="H37" s="17" t="s">
        <v>141</v>
      </c>
      <c r="I37" s="17" t="s">
        <v>191</v>
      </c>
      <c r="J37" s="17" t="s">
        <v>125</v>
      </c>
      <c r="K37" s="17" t="s">
        <v>17</v>
      </c>
      <c r="L37" s="15" t="s">
        <v>190</v>
      </c>
      <c r="M37" s="18" t="s">
        <v>18</v>
      </c>
    </row>
    <row r="38" spans="1:13" ht="51.75" customHeight="1">
      <c r="A38" s="12">
        <v>8</v>
      </c>
      <c r="B38" s="12"/>
      <c r="C38" s="13" t="s">
        <v>58</v>
      </c>
      <c r="D38" s="21">
        <f>D39</f>
        <v>30000000</v>
      </c>
      <c r="E38" s="21">
        <f>E39</f>
        <v>25507000</v>
      </c>
      <c r="F38" s="15">
        <f t="shared" si="4"/>
        <v>85.02333333333333</v>
      </c>
      <c r="G38" s="16"/>
      <c r="H38" s="17"/>
      <c r="I38" s="17"/>
      <c r="J38" s="17"/>
      <c r="K38" s="17"/>
      <c r="L38" s="17"/>
      <c r="M38" s="18"/>
    </row>
    <row r="39" spans="1:13" ht="65.25" customHeight="1">
      <c r="A39" s="12"/>
      <c r="B39" s="12">
        <v>1</v>
      </c>
      <c r="C39" s="18" t="s">
        <v>59</v>
      </c>
      <c r="D39" s="21">
        <v>30000000</v>
      </c>
      <c r="E39" s="21">
        <v>25507000</v>
      </c>
      <c r="F39" s="15">
        <f t="shared" si="4"/>
        <v>85.02333333333333</v>
      </c>
      <c r="G39" s="16">
        <f>D39-E39</f>
        <v>4493000</v>
      </c>
      <c r="H39" s="17" t="s">
        <v>132</v>
      </c>
      <c r="I39" s="17" t="s">
        <v>289</v>
      </c>
      <c r="J39" s="17" t="s">
        <v>133</v>
      </c>
      <c r="K39" s="17" t="s">
        <v>17</v>
      </c>
      <c r="L39" s="17" t="s">
        <v>189</v>
      </c>
      <c r="M39" s="18" t="s">
        <v>18</v>
      </c>
    </row>
    <row r="40" spans="1:13" ht="60.75" customHeight="1">
      <c r="A40" s="12">
        <v>9</v>
      </c>
      <c r="B40" s="12"/>
      <c r="C40" s="13" t="s">
        <v>60</v>
      </c>
      <c r="D40" s="21">
        <f>D41</f>
        <v>15000000</v>
      </c>
      <c r="E40" s="21">
        <f>E41</f>
        <v>11920000</v>
      </c>
      <c r="F40" s="15">
        <f t="shared" si="4"/>
        <v>79.46666666666667</v>
      </c>
      <c r="G40" s="16"/>
      <c r="H40" s="17"/>
      <c r="I40" s="17"/>
      <c r="J40" s="17"/>
      <c r="K40" s="17"/>
      <c r="L40" s="17"/>
      <c r="M40" s="18"/>
    </row>
    <row r="41" spans="1:13" ht="83.25" customHeight="1">
      <c r="A41" s="12"/>
      <c r="B41" s="12">
        <v>1</v>
      </c>
      <c r="C41" s="18" t="s">
        <v>61</v>
      </c>
      <c r="D41" s="21">
        <v>15000000</v>
      </c>
      <c r="E41" s="21">
        <v>11920000</v>
      </c>
      <c r="F41" s="15">
        <f t="shared" si="4"/>
        <v>79.46666666666667</v>
      </c>
      <c r="G41" s="16">
        <f>D41-E41</f>
        <v>3080000</v>
      </c>
      <c r="H41" s="17" t="s">
        <v>145</v>
      </c>
      <c r="I41" s="17" t="s">
        <v>288</v>
      </c>
      <c r="J41" s="17" t="s">
        <v>146</v>
      </c>
      <c r="K41" s="17" t="s">
        <v>17</v>
      </c>
      <c r="L41" s="17" t="s">
        <v>193</v>
      </c>
      <c r="M41" s="18" t="s">
        <v>18</v>
      </c>
    </row>
    <row r="42" spans="1:13" ht="51.75" customHeight="1">
      <c r="A42" s="12">
        <v>10</v>
      </c>
      <c r="B42" s="12"/>
      <c r="C42" s="13" t="s">
        <v>62</v>
      </c>
      <c r="D42" s="21">
        <f>D43</f>
        <v>75000000</v>
      </c>
      <c r="E42" s="21">
        <f>E43</f>
        <v>75000000</v>
      </c>
      <c r="F42" s="15">
        <f t="shared" si="4"/>
        <v>100</v>
      </c>
      <c r="G42" s="16"/>
      <c r="H42" s="17"/>
      <c r="I42" s="17"/>
      <c r="J42" s="17"/>
      <c r="K42" s="17"/>
      <c r="L42" s="17"/>
      <c r="M42" s="18"/>
    </row>
    <row r="43" spans="1:13" ht="65.25" customHeight="1">
      <c r="A43" s="12"/>
      <c r="B43" s="12">
        <v>1</v>
      </c>
      <c r="C43" s="18" t="s">
        <v>63</v>
      </c>
      <c r="D43" s="21">
        <v>75000000</v>
      </c>
      <c r="E43" s="21">
        <v>75000000</v>
      </c>
      <c r="F43" s="15">
        <f t="shared" si="4"/>
        <v>100</v>
      </c>
      <c r="G43" s="16">
        <f>D43-E43</f>
        <v>0</v>
      </c>
      <c r="H43" s="17" t="s">
        <v>142</v>
      </c>
      <c r="I43" s="17" t="s">
        <v>143</v>
      </c>
      <c r="J43" s="17" t="s">
        <v>144</v>
      </c>
      <c r="K43" s="17" t="s">
        <v>17</v>
      </c>
      <c r="L43" s="17" t="s">
        <v>192</v>
      </c>
      <c r="M43" s="18" t="s">
        <v>18</v>
      </c>
    </row>
    <row r="44" spans="1:13" ht="42.75" customHeight="1">
      <c r="A44" s="12">
        <v>11</v>
      </c>
      <c r="B44" s="12"/>
      <c r="C44" s="13" t="s">
        <v>64</v>
      </c>
      <c r="D44" s="21">
        <f>D45</f>
        <v>50000000</v>
      </c>
      <c r="E44" s="21">
        <f>E45</f>
        <v>49500000</v>
      </c>
      <c r="F44" s="15">
        <f t="shared" si="4"/>
        <v>99</v>
      </c>
      <c r="G44" s="16"/>
      <c r="H44" s="17"/>
      <c r="I44" s="17"/>
      <c r="J44" s="17"/>
      <c r="K44" s="17"/>
      <c r="L44" s="17"/>
      <c r="M44" s="18"/>
    </row>
    <row r="45" spans="1:13" ht="85.5" customHeight="1">
      <c r="A45" s="12"/>
      <c r="B45" s="12">
        <v>1</v>
      </c>
      <c r="C45" s="18" t="s">
        <v>65</v>
      </c>
      <c r="D45" s="21">
        <v>50000000</v>
      </c>
      <c r="E45" s="21">
        <v>49500000</v>
      </c>
      <c r="F45" s="15">
        <f t="shared" si="4"/>
        <v>99</v>
      </c>
      <c r="G45" s="16">
        <f>D45-E45</f>
        <v>500000</v>
      </c>
      <c r="H45" s="17" t="s">
        <v>195</v>
      </c>
      <c r="I45" s="17" t="s">
        <v>153</v>
      </c>
      <c r="J45" s="17" t="s">
        <v>154</v>
      </c>
      <c r="K45" s="17" t="s">
        <v>17</v>
      </c>
      <c r="L45" s="17" t="s">
        <v>194</v>
      </c>
      <c r="M45" s="18" t="s">
        <v>222</v>
      </c>
    </row>
    <row r="46" spans="1:13" ht="51.75" customHeight="1">
      <c r="A46" s="12">
        <v>12</v>
      </c>
      <c r="B46" s="12"/>
      <c r="C46" s="13" t="s">
        <v>66</v>
      </c>
      <c r="D46" s="21">
        <f>D47</f>
        <v>50000000</v>
      </c>
      <c r="E46" s="21">
        <f>E47</f>
        <v>50000000</v>
      </c>
      <c r="F46" s="15">
        <f t="shared" si="4"/>
        <v>100</v>
      </c>
      <c r="G46" s="16"/>
      <c r="H46" s="17"/>
      <c r="I46" s="17"/>
      <c r="J46" s="17"/>
      <c r="K46" s="17"/>
      <c r="L46" s="17"/>
      <c r="M46" s="18"/>
    </row>
    <row r="47" spans="1:13" ht="135.75" customHeight="1">
      <c r="A47" s="12"/>
      <c r="B47" s="12">
        <v>1</v>
      </c>
      <c r="C47" s="18" t="s">
        <v>150</v>
      </c>
      <c r="D47" s="21">
        <v>50000000</v>
      </c>
      <c r="E47" s="21">
        <v>50000000</v>
      </c>
      <c r="F47" s="15">
        <f t="shared" si="4"/>
        <v>100</v>
      </c>
      <c r="G47" s="16">
        <f>D47-E47</f>
        <v>0</v>
      </c>
      <c r="H47" s="17" t="s">
        <v>151</v>
      </c>
      <c r="I47" s="17" t="s">
        <v>152</v>
      </c>
      <c r="J47" s="17" t="s">
        <v>131</v>
      </c>
      <c r="K47" s="17" t="s">
        <v>17</v>
      </c>
      <c r="L47" s="17" t="s">
        <v>198</v>
      </c>
      <c r="M47" s="18" t="s">
        <v>18</v>
      </c>
    </row>
    <row r="48" spans="1:13" ht="78.75" customHeight="1">
      <c r="A48" s="12">
        <v>13</v>
      </c>
      <c r="B48" s="12"/>
      <c r="C48" s="13" t="s">
        <v>67</v>
      </c>
      <c r="D48" s="21">
        <f>D49+D50</f>
        <v>40000000</v>
      </c>
      <c r="E48" s="21">
        <f>E49+E50</f>
        <v>32838000</v>
      </c>
      <c r="F48" s="15">
        <f t="shared" si="4"/>
        <v>82.095</v>
      </c>
      <c r="G48" s="16"/>
      <c r="H48" s="17"/>
      <c r="I48" s="17"/>
      <c r="J48" s="17"/>
      <c r="K48" s="17"/>
      <c r="L48" s="17"/>
      <c r="M48" s="18"/>
    </row>
    <row r="49" spans="1:13" ht="84" customHeight="1">
      <c r="A49" s="12"/>
      <c r="B49" s="12">
        <v>1</v>
      </c>
      <c r="C49" s="18" t="s">
        <v>68</v>
      </c>
      <c r="D49" s="21">
        <v>30000000</v>
      </c>
      <c r="E49" s="21">
        <v>26703000</v>
      </c>
      <c r="F49" s="15">
        <f t="shared" si="4"/>
        <v>89.01</v>
      </c>
      <c r="G49" s="16">
        <f>D49-E49</f>
        <v>3297000</v>
      </c>
      <c r="H49" s="17" t="s">
        <v>147</v>
      </c>
      <c r="I49" s="17" t="s">
        <v>148</v>
      </c>
      <c r="J49" s="17" t="s">
        <v>131</v>
      </c>
      <c r="K49" s="17" t="s">
        <v>17</v>
      </c>
      <c r="L49" s="17" t="s">
        <v>196</v>
      </c>
      <c r="M49" s="18" t="s">
        <v>18</v>
      </c>
    </row>
    <row r="50" spans="1:13" ht="120.75" customHeight="1">
      <c r="A50" s="12"/>
      <c r="B50" s="12">
        <v>2</v>
      </c>
      <c r="C50" s="18" t="s">
        <v>69</v>
      </c>
      <c r="D50" s="21">
        <v>10000000</v>
      </c>
      <c r="E50" s="21">
        <v>6135000</v>
      </c>
      <c r="F50" s="15">
        <f t="shared" si="4"/>
        <v>61.35</v>
      </c>
      <c r="G50" s="16">
        <f>D50-E50</f>
        <v>3865000</v>
      </c>
      <c r="H50" s="17" t="s">
        <v>149</v>
      </c>
      <c r="I50" s="17" t="s">
        <v>287</v>
      </c>
      <c r="J50" s="17" t="s">
        <v>128</v>
      </c>
      <c r="K50" s="17" t="s">
        <v>17</v>
      </c>
      <c r="L50" s="17" t="s">
        <v>197</v>
      </c>
      <c r="M50" s="18" t="s">
        <v>18</v>
      </c>
    </row>
    <row r="51" spans="1:13" ht="51.75" customHeight="1">
      <c r="A51" s="12">
        <v>14</v>
      </c>
      <c r="B51" s="12"/>
      <c r="C51" s="13" t="s">
        <v>70</v>
      </c>
      <c r="D51" s="21">
        <f>D52+D53</f>
        <v>30000000</v>
      </c>
      <c r="E51" s="21">
        <f>E52+E53</f>
        <v>30000000</v>
      </c>
      <c r="F51" s="15">
        <f t="shared" si="4"/>
        <v>100</v>
      </c>
      <c r="G51" s="16"/>
      <c r="H51" s="17"/>
      <c r="I51" s="17"/>
      <c r="J51" s="17"/>
      <c r="K51" s="17"/>
      <c r="L51" s="17"/>
      <c r="M51" s="18"/>
    </row>
    <row r="52" spans="1:13" ht="109.5" customHeight="1">
      <c r="A52" s="12"/>
      <c r="B52" s="12">
        <v>1</v>
      </c>
      <c r="C52" s="18" t="s">
        <v>71</v>
      </c>
      <c r="D52" s="21">
        <v>15000000</v>
      </c>
      <c r="E52" s="21">
        <v>15000000</v>
      </c>
      <c r="F52" s="15">
        <f t="shared" si="4"/>
        <v>100</v>
      </c>
      <c r="G52" s="16">
        <f aca="true" t="shared" si="6" ref="G52:G58">D52-E52</f>
        <v>0</v>
      </c>
      <c r="H52" s="17" t="s">
        <v>155</v>
      </c>
      <c r="I52" s="17" t="s">
        <v>286</v>
      </c>
      <c r="J52" s="17" t="s">
        <v>131</v>
      </c>
      <c r="K52" s="17" t="s">
        <v>17</v>
      </c>
      <c r="L52" s="17" t="s">
        <v>199</v>
      </c>
      <c r="M52" s="18" t="s">
        <v>18</v>
      </c>
    </row>
    <row r="53" spans="1:13" ht="103.5" customHeight="1">
      <c r="A53" s="12"/>
      <c r="B53" s="12">
        <v>2</v>
      </c>
      <c r="C53" s="18" t="s">
        <v>72</v>
      </c>
      <c r="D53" s="21">
        <v>15000000</v>
      </c>
      <c r="E53" s="21">
        <v>15000000</v>
      </c>
      <c r="F53" s="15">
        <f t="shared" si="4"/>
        <v>100</v>
      </c>
      <c r="G53" s="16">
        <f t="shared" si="6"/>
        <v>0</v>
      </c>
      <c r="H53" s="17" t="s">
        <v>156</v>
      </c>
      <c r="I53" s="17" t="s">
        <v>285</v>
      </c>
      <c r="J53" s="17" t="s">
        <v>131</v>
      </c>
      <c r="K53" s="17" t="s">
        <v>17</v>
      </c>
      <c r="L53" s="17" t="s">
        <v>200</v>
      </c>
      <c r="M53" s="18" t="s">
        <v>18</v>
      </c>
    </row>
    <row r="54" spans="1:13" ht="51.75" customHeight="1">
      <c r="A54" s="12">
        <v>15</v>
      </c>
      <c r="B54" s="12"/>
      <c r="C54" s="13" t="s">
        <v>73</v>
      </c>
      <c r="D54" s="21">
        <f>D55</f>
        <v>20000000</v>
      </c>
      <c r="E54" s="21">
        <f>E55</f>
        <v>19240000</v>
      </c>
      <c r="F54" s="15">
        <f t="shared" si="4"/>
        <v>96.2</v>
      </c>
      <c r="G54" s="16">
        <f t="shared" si="6"/>
        <v>760000</v>
      </c>
      <c r="H54" s="17"/>
      <c r="I54" s="17"/>
      <c r="J54" s="17"/>
      <c r="K54" s="17"/>
      <c r="L54" s="17"/>
      <c r="M54" s="18"/>
    </row>
    <row r="55" spans="1:13" ht="73.5" customHeight="1">
      <c r="A55" s="12"/>
      <c r="B55" s="12">
        <v>1</v>
      </c>
      <c r="C55" s="18" t="s">
        <v>74</v>
      </c>
      <c r="D55" s="21">
        <v>20000000</v>
      </c>
      <c r="E55" s="21">
        <v>19240000</v>
      </c>
      <c r="F55" s="15">
        <f t="shared" si="4"/>
        <v>96.2</v>
      </c>
      <c r="G55" s="16">
        <f t="shared" si="6"/>
        <v>760000</v>
      </c>
      <c r="H55" s="17" t="s">
        <v>19</v>
      </c>
      <c r="I55" s="17" t="s">
        <v>284</v>
      </c>
      <c r="J55" s="17" t="s">
        <v>157</v>
      </c>
      <c r="K55" s="17" t="s">
        <v>17</v>
      </c>
      <c r="L55" s="17" t="s">
        <v>20</v>
      </c>
      <c r="M55" s="18" t="s">
        <v>18</v>
      </c>
    </row>
    <row r="56" spans="1:13" ht="51">
      <c r="A56" s="23">
        <v>16</v>
      </c>
      <c r="B56" s="23"/>
      <c r="C56" s="24" t="s">
        <v>13</v>
      </c>
      <c r="D56" s="21">
        <f>SUM(D57:D95)</f>
        <v>6806000000</v>
      </c>
      <c r="E56" s="21">
        <f>SUM(E57:E95)</f>
        <v>6749351400</v>
      </c>
      <c r="F56" s="15">
        <f>(E56/D56)*100</f>
        <v>99.16766676461945</v>
      </c>
      <c r="G56" s="16">
        <f t="shared" si="6"/>
        <v>56648600</v>
      </c>
      <c r="H56" s="15"/>
      <c r="I56" s="15"/>
      <c r="J56" s="15"/>
      <c r="K56" s="15"/>
      <c r="L56" s="15"/>
      <c r="M56" s="22"/>
    </row>
    <row r="57" spans="1:13" ht="111" customHeight="1">
      <c r="A57" s="23"/>
      <c r="B57" s="23">
        <v>1</v>
      </c>
      <c r="C57" s="22" t="s">
        <v>78</v>
      </c>
      <c r="D57" s="21">
        <v>145500000</v>
      </c>
      <c r="E57" s="21">
        <v>144700000</v>
      </c>
      <c r="F57" s="15">
        <f>(E57/D57)*100</f>
        <v>99.45017182130584</v>
      </c>
      <c r="G57" s="16">
        <f t="shared" si="6"/>
        <v>800000</v>
      </c>
      <c r="H57" s="15" t="s">
        <v>226</v>
      </c>
      <c r="I57" s="22" t="s">
        <v>261</v>
      </c>
      <c r="J57" s="15" t="s">
        <v>158</v>
      </c>
      <c r="K57" s="15" t="s">
        <v>245</v>
      </c>
      <c r="L57" s="15" t="s">
        <v>201</v>
      </c>
      <c r="M57" s="22" t="s">
        <v>223</v>
      </c>
    </row>
    <row r="58" spans="1:13" ht="76.5">
      <c r="A58" s="23"/>
      <c r="B58" s="23">
        <v>2</v>
      </c>
      <c r="C58" s="22" t="s">
        <v>79</v>
      </c>
      <c r="D58" s="21">
        <v>194000000</v>
      </c>
      <c r="E58" s="21">
        <v>193000000</v>
      </c>
      <c r="F58" s="15">
        <f>(E58/D58)*100</f>
        <v>99.48453608247422</v>
      </c>
      <c r="G58" s="16">
        <f t="shared" si="6"/>
        <v>1000000</v>
      </c>
      <c r="H58" s="15" t="s">
        <v>226</v>
      </c>
      <c r="I58" s="22" t="s">
        <v>255</v>
      </c>
      <c r="J58" s="15" t="s">
        <v>158</v>
      </c>
      <c r="K58" s="15" t="s">
        <v>239</v>
      </c>
      <c r="L58" s="15" t="s">
        <v>202</v>
      </c>
      <c r="M58" s="22" t="s">
        <v>223</v>
      </c>
    </row>
    <row r="59" spans="1:13" ht="86.25" customHeight="1">
      <c r="A59" s="23"/>
      <c r="B59" s="23">
        <v>3</v>
      </c>
      <c r="C59" s="22" t="s">
        <v>80</v>
      </c>
      <c r="D59" s="21">
        <v>194000000</v>
      </c>
      <c r="E59" s="21">
        <v>193000000</v>
      </c>
      <c r="F59" s="15">
        <f aca="true" t="shared" si="7" ref="F59:F91">(E59/D59)*100</f>
        <v>99.48453608247422</v>
      </c>
      <c r="G59" s="16">
        <f aca="true" t="shared" si="8" ref="G59:G91">D59-E59</f>
        <v>1000000</v>
      </c>
      <c r="H59" s="15" t="s">
        <v>226</v>
      </c>
      <c r="I59" s="22" t="s">
        <v>282</v>
      </c>
      <c r="J59" s="15" t="s">
        <v>159</v>
      </c>
      <c r="K59" s="15" t="s">
        <v>237</v>
      </c>
      <c r="L59" s="15" t="s">
        <v>203</v>
      </c>
      <c r="M59" s="22" t="s">
        <v>223</v>
      </c>
    </row>
    <row r="60" spans="1:13" ht="84" customHeight="1">
      <c r="A60" s="23"/>
      <c r="B60" s="23">
        <v>4</v>
      </c>
      <c r="C60" s="22" t="s">
        <v>81</v>
      </c>
      <c r="D60" s="21">
        <v>194000000</v>
      </c>
      <c r="E60" s="21">
        <v>192986000</v>
      </c>
      <c r="F60" s="15">
        <f t="shared" si="7"/>
        <v>99.47731958762887</v>
      </c>
      <c r="G60" s="16">
        <f t="shared" si="8"/>
        <v>1014000</v>
      </c>
      <c r="H60" s="15" t="s">
        <v>226</v>
      </c>
      <c r="I60" s="22" t="s">
        <v>252</v>
      </c>
      <c r="J60" s="15" t="s">
        <v>159</v>
      </c>
      <c r="K60" s="15" t="s">
        <v>243</v>
      </c>
      <c r="L60" s="15" t="s">
        <v>204</v>
      </c>
      <c r="M60" s="22" t="s">
        <v>223</v>
      </c>
    </row>
    <row r="61" spans="1:13" ht="87" customHeight="1">
      <c r="A61" s="23"/>
      <c r="B61" s="23">
        <v>5</v>
      </c>
      <c r="C61" s="22" t="s">
        <v>82</v>
      </c>
      <c r="D61" s="21">
        <v>194000000</v>
      </c>
      <c r="E61" s="21">
        <v>193000000</v>
      </c>
      <c r="F61" s="15">
        <f t="shared" si="7"/>
        <v>99.48453608247422</v>
      </c>
      <c r="G61" s="16">
        <f t="shared" si="8"/>
        <v>1000000</v>
      </c>
      <c r="H61" s="15" t="s">
        <v>226</v>
      </c>
      <c r="I61" s="22" t="s">
        <v>249</v>
      </c>
      <c r="J61" s="15" t="s">
        <v>160</v>
      </c>
      <c r="K61" s="15" t="s">
        <v>238</v>
      </c>
      <c r="L61" s="15" t="s">
        <v>205</v>
      </c>
      <c r="M61" s="22" t="s">
        <v>223</v>
      </c>
    </row>
    <row r="62" spans="1:13" ht="102">
      <c r="A62" s="23"/>
      <c r="B62" s="23">
        <v>6</v>
      </c>
      <c r="C62" s="22" t="s">
        <v>83</v>
      </c>
      <c r="D62" s="21">
        <v>194000000</v>
      </c>
      <c r="E62" s="21">
        <v>193000000</v>
      </c>
      <c r="F62" s="15">
        <f t="shared" si="7"/>
        <v>99.48453608247422</v>
      </c>
      <c r="G62" s="16">
        <f t="shared" si="8"/>
        <v>1000000</v>
      </c>
      <c r="H62" s="15" t="s">
        <v>226</v>
      </c>
      <c r="I62" s="22" t="s">
        <v>262</v>
      </c>
      <c r="J62" s="15" t="s">
        <v>158</v>
      </c>
      <c r="K62" s="15" t="s">
        <v>245</v>
      </c>
      <c r="L62" s="15" t="s">
        <v>201</v>
      </c>
      <c r="M62" s="22" t="s">
        <v>223</v>
      </c>
    </row>
    <row r="63" spans="1:13" ht="89.25">
      <c r="A63" s="23"/>
      <c r="B63" s="23">
        <v>7</v>
      </c>
      <c r="C63" s="22" t="s">
        <v>84</v>
      </c>
      <c r="D63" s="21">
        <v>194000000</v>
      </c>
      <c r="E63" s="21">
        <v>193000000</v>
      </c>
      <c r="F63" s="15">
        <f t="shared" si="7"/>
        <v>99.48453608247422</v>
      </c>
      <c r="G63" s="16">
        <f t="shared" si="8"/>
        <v>1000000</v>
      </c>
      <c r="H63" s="15" t="s">
        <v>227</v>
      </c>
      <c r="I63" s="22" t="s">
        <v>250</v>
      </c>
      <c r="J63" s="15" t="s">
        <v>161</v>
      </c>
      <c r="K63" s="15" t="s">
        <v>162</v>
      </c>
      <c r="L63" s="15" t="s">
        <v>163</v>
      </c>
      <c r="M63" s="22" t="s">
        <v>223</v>
      </c>
    </row>
    <row r="64" spans="1:13" ht="94.5" customHeight="1">
      <c r="A64" s="23"/>
      <c r="B64" s="23">
        <v>8</v>
      </c>
      <c r="C64" s="22" t="s">
        <v>85</v>
      </c>
      <c r="D64" s="21">
        <v>194000000</v>
      </c>
      <c r="E64" s="21">
        <v>192918000</v>
      </c>
      <c r="F64" s="15">
        <f t="shared" si="7"/>
        <v>99.44226804123711</v>
      </c>
      <c r="G64" s="16">
        <f t="shared" si="8"/>
        <v>1082000</v>
      </c>
      <c r="H64" s="15" t="s">
        <v>228</v>
      </c>
      <c r="I64" s="22" t="s">
        <v>256</v>
      </c>
      <c r="J64" s="15" t="s">
        <v>158</v>
      </c>
      <c r="K64" s="15" t="s">
        <v>244</v>
      </c>
      <c r="L64" s="15" t="s">
        <v>206</v>
      </c>
      <c r="M64" s="22" t="s">
        <v>223</v>
      </c>
    </row>
    <row r="65" spans="1:15" ht="96" customHeight="1">
      <c r="A65" s="23"/>
      <c r="B65" s="23">
        <v>9</v>
      </c>
      <c r="C65" s="22" t="s">
        <v>86</v>
      </c>
      <c r="D65" s="21">
        <v>194000000</v>
      </c>
      <c r="E65" s="21">
        <v>192863000</v>
      </c>
      <c r="F65" s="15">
        <f t="shared" si="7"/>
        <v>99.4139175257732</v>
      </c>
      <c r="G65" s="16">
        <f t="shared" si="8"/>
        <v>1137000</v>
      </c>
      <c r="H65" s="15" t="s">
        <v>228</v>
      </c>
      <c r="I65" s="22" t="s">
        <v>253</v>
      </c>
      <c r="J65" s="15" t="s">
        <v>158</v>
      </c>
      <c r="K65" s="15" t="s">
        <v>246</v>
      </c>
      <c r="L65" s="15" t="s">
        <v>207</v>
      </c>
      <c r="M65" s="22" t="s">
        <v>223</v>
      </c>
      <c r="O65" s="1">
        <f>30+20+25+15+200</f>
        <v>290</v>
      </c>
    </row>
    <row r="66" spans="1:13" ht="76.5">
      <c r="A66" s="23"/>
      <c r="B66" s="23">
        <v>10</v>
      </c>
      <c r="C66" s="22" t="s">
        <v>87</v>
      </c>
      <c r="D66" s="21">
        <v>194000000</v>
      </c>
      <c r="E66" s="21">
        <v>193000000</v>
      </c>
      <c r="F66" s="15">
        <f t="shared" si="7"/>
        <v>99.48453608247422</v>
      </c>
      <c r="G66" s="16">
        <f t="shared" si="8"/>
        <v>1000000</v>
      </c>
      <c r="H66" s="15" t="s">
        <v>228</v>
      </c>
      <c r="I66" s="22" t="s">
        <v>257</v>
      </c>
      <c r="J66" s="15" t="s">
        <v>158</v>
      </c>
      <c r="K66" s="15" t="s">
        <v>162</v>
      </c>
      <c r="L66" s="15" t="s">
        <v>208</v>
      </c>
      <c r="M66" s="22" t="s">
        <v>223</v>
      </c>
    </row>
    <row r="67" spans="1:15" ht="84.75" customHeight="1">
      <c r="A67" s="23"/>
      <c r="B67" s="23">
        <v>11</v>
      </c>
      <c r="C67" s="22" t="s">
        <v>88</v>
      </c>
      <c r="D67" s="21">
        <v>145500000</v>
      </c>
      <c r="E67" s="21">
        <v>144671000</v>
      </c>
      <c r="F67" s="15">
        <f t="shared" si="7"/>
        <v>99.43024054982817</v>
      </c>
      <c r="G67" s="16">
        <f t="shared" si="8"/>
        <v>829000</v>
      </c>
      <c r="H67" s="15" t="s">
        <v>228</v>
      </c>
      <c r="I67" s="22" t="s">
        <v>283</v>
      </c>
      <c r="J67" s="15" t="s">
        <v>158</v>
      </c>
      <c r="K67" s="15" t="s">
        <v>162</v>
      </c>
      <c r="L67" s="15" t="s">
        <v>204</v>
      </c>
      <c r="M67" s="22" t="s">
        <v>223</v>
      </c>
      <c r="O67" s="1">
        <f>5+4+18+3+15+3</f>
        <v>48</v>
      </c>
    </row>
    <row r="68" spans="1:13" ht="98.25" customHeight="1">
      <c r="A68" s="23"/>
      <c r="B68" s="23">
        <v>13</v>
      </c>
      <c r="C68" s="22" t="s">
        <v>89</v>
      </c>
      <c r="D68" s="21">
        <v>145500000</v>
      </c>
      <c r="E68" s="21">
        <v>144544000</v>
      </c>
      <c r="F68" s="15">
        <f t="shared" si="7"/>
        <v>99.34295532646048</v>
      </c>
      <c r="G68" s="16">
        <f t="shared" si="8"/>
        <v>956000</v>
      </c>
      <c r="H68" s="15" t="s">
        <v>228</v>
      </c>
      <c r="I68" s="22" t="s">
        <v>254</v>
      </c>
      <c r="J68" s="15" t="s">
        <v>158</v>
      </c>
      <c r="K68" s="15" t="s">
        <v>242</v>
      </c>
      <c r="L68" s="15" t="s">
        <v>207</v>
      </c>
      <c r="M68" s="22" t="s">
        <v>223</v>
      </c>
    </row>
    <row r="69" spans="1:13" ht="97.5" customHeight="1">
      <c r="A69" s="23"/>
      <c r="B69" s="23">
        <v>14</v>
      </c>
      <c r="C69" s="22" t="s">
        <v>90</v>
      </c>
      <c r="D69" s="21">
        <v>194000000</v>
      </c>
      <c r="E69" s="21">
        <v>193170000</v>
      </c>
      <c r="F69" s="15">
        <f t="shared" si="7"/>
        <v>99.57216494845362</v>
      </c>
      <c r="G69" s="16">
        <f t="shared" si="8"/>
        <v>830000</v>
      </c>
      <c r="H69" s="15" t="s">
        <v>229</v>
      </c>
      <c r="I69" s="22" t="s">
        <v>290</v>
      </c>
      <c r="J69" s="15" t="s">
        <v>125</v>
      </c>
      <c r="K69" s="15" t="s">
        <v>238</v>
      </c>
      <c r="L69" s="15" t="s">
        <v>203</v>
      </c>
      <c r="M69" s="22" t="s">
        <v>223</v>
      </c>
    </row>
    <row r="70" spans="1:13" ht="110.25" customHeight="1">
      <c r="A70" s="23"/>
      <c r="B70" s="23">
        <v>15</v>
      </c>
      <c r="C70" s="22" t="s">
        <v>91</v>
      </c>
      <c r="D70" s="21">
        <v>194000000</v>
      </c>
      <c r="E70" s="21">
        <v>193270000</v>
      </c>
      <c r="F70" s="15">
        <f t="shared" si="7"/>
        <v>99.62371134020619</v>
      </c>
      <c r="G70" s="16">
        <f t="shared" si="8"/>
        <v>730000</v>
      </c>
      <c r="H70" s="15" t="s">
        <v>226</v>
      </c>
      <c r="I70" s="22" t="s">
        <v>258</v>
      </c>
      <c r="J70" s="15" t="s">
        <v>158</v>
      </c>
      <c r="K70" s="15" t="s">
        <v>240</v>
      </c>
      <c r="L70" s="15" t="s">
        <v>209</v>
      </c>
      <c r="M70" s="22" t="s">
        <v>223</v>
      </c>
    </row>
    <row r="71" spans="1:16" ht="89.25">
      <c r="A71" s="23"/>
      <c r="B71" s="23">
        <v>16</v>
      </c>
      <c r="C71" s="22" t="s">
        <v>92</v>
      </c>
      <c r="D71" s="21">
        <f>42000000+19500000+58250000</f>
        <v>119750000</v>
      </c>
      <c r="E71" s="21">
        <f>142224000+18299000+38943600-E72-E73-13770200</f>
        <v>96096400</v>
      </c>
      <c r="F71" s="15">
        <f t="shared" si="7"/>
        <v>80.24751565762004</v>
      </c>
      <c r="G71" s="16">
        <f t="shared" si="8"/>
        <v>23653600</v>
      </c>
      <c r="H71" s="15" t="s">
        <v>230</v>
      </c>
      <c r="I71" s="22" t="s">
        <v>92</v>
      </c>
      <c r="J71" s="15" t="s">
        <v>131</v>
      </c>
      <c r="K71" s="15" t="s">
        <v>17</v>
      </c>
      <c r="L71" s="15" t="s">
        <v>210</v>
      </c>
      <c r="M71" s="22" t="s">
        <v>18</v>
      </c>
      <c r="P71" s="20">
        <f>D71+D72+D73</f>
        <v>210000000</v>
      </c>
    </row>
    <row r="72" spans="1:16" ht="102">
      <c r="A72" s="23"/>
      <c r="B72" s="23">
        <v>17</v>
      </c>
      <c r="C72" s="22" t="s">
        <v>93</v>
      </c>
      <c r="D72" s="21">
        <v>46500000</v>
      </c>
      <c r="E72" s="21">
        <v>46250000</v>
      </c>
      <c r="F72" s="15">
        <f t="shared" si="7"/>
        <v>99.46236559139786</v>
      </c>
      <c r="G72" s="16">
        <f t="shared" si="8"/>
        <v>250000</v>
      </c>
      <c r="H72" s="15" t="s">
        <v>43</v>
      </c>
      <c r="I72" s="22" t="s">
        <v>93</v>
      </c>
      <c r="J72" s="15" t="s">
        <v>165</v>
      </c>
      <c r="K72" s="15" t="s">
        <v>17</v>
      </c>
      <c r="L72" s="15" t="s">
        <v>211</v>
      </c>
      <c r="M72" s="22" t="s">
        <v>223</v>
      </c>
      <c r="P72" s="20">
        <f>148500000+19500000+42000000</f>
        <v>210000000</v>
      </c>
    </row>
    <row r="73" spans="1:13" ht="102">
      <c r="A73" s="23"/>
      <c r="B73" s="23">
        <v>18</v>
      </c>
      <c r="C73" s="22" t="s">
        <v>94</v>
      </c>
      <c r="D73" s="21">
        <v>43750000</v>
      </c>
      <c r="E73" s="21">
        <v>43350000</v>
      </c>
      <c r="F73" s="15">
        <f t="shared" si="7"/>
        <v>99.08571428571429</v>
      </c>
      <c r="G73" s="16">
        <f t="shared" si="8"/>
        <v>400000</v>
      </c>
      <c r="H73" s="15" t="s">
        <v>225</v>
      </c>
      <c r="I73" s="22" t="s">
        <v>94</v>
      </c>
      <c r="J73" s="15" t="s">
        <v>166</v>
      </c>
      <c r="K73" s="15" t="s">
        <v>17</v>
      </c>
      <c r="L73" s="15" t="s">
        <v>212</v>
      </c>
      <c r="M73" s="22" t="s">
        <v>223</v>
      </c>
    </row>
    <row r="74" spans="1:16" ht="70.5" customHeight="1">
      <c r="A74" s="23"/>
      <c r="B74" s="23">
        <v>19</v>
      </c>
      <c r="C74" s="22" t="s">
        <v>95</v>
      </c>
      <c r="D74" s="21">
        <v>194000000</v>
      </c>
      <c r="E74" s="21">
        <v>193292000</v>
      </c>
      <c r="F74" s="15">
        <f t="shared" si="7"/>
        <v>99.63505154639175</v>
      </c>
      <c r="G74" s="16">
        <f t="shared" si="8"/>
        <v>708000</v>
      </c>
      <c r="H74" s="15" t="s">
        <v>231</v>
      </c>
      <c r="I74" s="22" t="s">
        <v>275</v>
      </c>
      <c r="J74" s="15" t="s">
        <v>125</v>
      </c>
      <c r="K74" s="15" t="s">
        <v>167</v>
      </c>
      <c r="L74" s="15" t="s">
        <v>206</v>
      </c>
      <c r="M74" s="22" t="s">
        <v>223</v>
      </c>
      <c r="P74" s="20">
        <f>P73-D73-D72</f>
        <v>-90250000</v>
      </c>
    </row>
    <row r="75" spans="1:13" ht="89.25">
      <c r="A75" s="23"/>
      <c r="B75" s="23">
        <v>21</v>
      </c>
      <c r="C75" s="22" t="s">
        <v>96</v>
      </c>
      <c r="D75" s="21">
        <v>194000000</v>
      </c>
      <c r="E75" s="21">
        <v>193137000</v>
      </c>
      <c r="F75" s="15">
        <f t="shared" si="7"/>
        <v>99.55515463917526</v>
      </c>
      <c r="G75" s="16">
        <f t="shared" si="8"/>
        <v>863000</v>
      </c>
      <c r="H75" s="15" t="s">
        <v>232</v>
      </c>
      <c r="I75" s="22" t="s">
        <v>273</v>
      </c>
      <c r="J75" s="15" t="s">
        <v>158</v>
      </c>
      <c r="K75" s="15" t="s">
        <v>168</v>
      </c>
      <c r="L75" s="15" t="s">
        <v>201</v>
      </c>
      <c r="M75" s="22" t="s">
        <v>223</v>
      </c>
    </row>
    <row r="76" spans="1:15" ht="89.25">
      <c r="A76" s="23"/>
      <c r="B76" s="23">
        <v>22</v>
      </c>
      <c r="C76" s="22" t="s">
        <v>97</v>
      </c>
      <c r="D76" s="21">
        <v>194000000</v>
      </c>
      <c r="E76" s="21">
        <v>193155000</v>
      </c>
      <c r="F76" s="15">
        <f t="shared" si="7"/>
        <v>99.56443298969072</v>
      </c>
      <c r="G76" s="16">
        <f t="shared" si="8"/>
        <v>845000</v>
      </c>
      <c r="H76" s="15" t="s">
        <v>232</v>
      </c>
      <c r="I76" s="22" t="s">
        <v>272</v>
      </c>
      <c r="J76" s="15" t="s">
        <v>158</v>
      </c>
      <c r="K76" s="15" t="s">
        <v>169</v>
      </c>
      <c r="L76" s="15" t="s">
        <v>205</v>
      </c>
      <c r="M76" s="22" t="s">
        <v>223</v>
      </c>
      <c r="O76" s="1">
        <f>27+22+16+1</f>
        <v>66</v>
      </c>
    </row>
    <row r="77" spans="1:15" ht="76.5">
      <c r="A77" s="23"/>
      <c r="B77" s="23">
        <v>23</v>
      </c>
      <c r="C77" s="22" t="s">
        <v>98</v>
      </c>
      <c r="D77" s="21">
        <v>194000000</v>
      </c>
      <c r="E77" s="21">
        <v>193173000</v>
      </c>
      <c r="F77" s="15">
        <f t="shared" si="7"/>
        <v>99.57371134020619</v>
      </c>
      <c r="G77" s="16">
        <f t="shared" si="8"/>
        <v>827000</v>
      </c>
      <c r="H77" s="15" t="s">
        <v>233</v>
      </c>
      <c r="I77" s="22" t="s">
        <v>259</v>
      </c>
      <c r="J77" s="15" t="s">
        <v>158</v>
      </c>
      <c r="K77" s="15" t="s">
        <v>176</v>
      </c>
      <c r="L77" s="15" t="s">
        <v>205</v>
      </c>
      <c r="M77" s="22" t="s">
        <v>223</v>
      </c>
      <c r="O77" s="1">
        <f>22+5+14+8+144</f>
        <v>193</v>
      </c>
    </row>
    <row r="78" spans="1:13" ht="100.5" customHeight="1">
      <c r="A78" s="23"/>
      <c r="B78" s="23">
        <v>24</v>
      </c>
      <c r="C78" s="22" t="s">
        <v>99</v>
      </c>
      <c r="D78" s="21">
        <v>194000000</v>
      </c>
      <c r="E78" s="21">
        <v>193000000</v>
      </c>
      <c r="F78" s="15">
        <f t="shared" si="7"/>
        <v>99.48453608247422</v>
      </c>
      <c r="G78" s="16">
        <f t="shared" si="8"/>
        <v>1000000</v>
      </c>
      <c r="H78" s="15" t="s">
        <v>233</v>
      </c>
      <c r="I78" s="22" t="s">
        <v>263</v>
      </c>
      <c r="J78" s="15" t="s">
        <v>125</v>
      </c>
      <c r="K78" s="15" t="s">
        <v>164</v>
      </c>
      <c r="L78" s="15" t="s">
        <v>207</v>
      </c>
      <c r="M78" s="22" t="s">
        <v>223</v>
      </c>
    </row>
    <row r="79" spans="1:13" ht="98.25" customHeight="1">
      <c r="A79" s="23"/>
      <c r="B79" s="23">
        <v>25</v>
      </c>
      <c r="C79" s="22" t="s">
        <v>100</v>
      </c>
      <c r="D79" s="21">
        <v>194000000</v>
      </c>
      <c r="E79" s="21">
        <v>193175000</v>
      </c>
      <c r="F79" s="15">
        <f t="shared" si="7"/>
        <v>99.57474226804123</v>
      </c>
      <c r="G79" s="16">
        <f t="shared" si="8"/>
        <v>825000</v>
      </c>
      <c r="H79" s="15" t="s">
        <v>232</v>
      </c>
      <c r="I79" s="22" t="s">
        <v>266</v>
      </c>
      <c r="J79" s="15" t="s">
        <v>125</v>
      </c>
      <c r="K79" s="15" t="s">
        <v>170</v>
      </c>
      <c r="L79" s="15" t="s">
        <v>213</v>
      </c>
      <c r="M79" s="22" t="s">
        <v>223</v>
      </c>
    </row>
    <row r="80" spans="1:13" ht="99" customHeight="1">
      <c r="A80" s="23"/>
      <c r="B80" s="23">
        <v>26</v>
      </c>
      <c r="C80" s="22" t="s">
        <v>101</v>
      </c>
      <c r="D80" s="21">
        <v>194000000</v>
      </c>
      <c r="E80" s="21">
        <v>193156000</v>
      </c>
      <c r="F80" s="15">
        <f t="shared" si="7"/>
        <v>99.56494845360825</v>
      </c>
      <c r="G80" s="16">
        <f t="shared" si="8"/>
        <v>844000</v>
      </c>
      <c r="H80" s="15" t="s">
        <v>232</v>
      </c>
      <c r="I80" s="22" t="s">
        <v>267</v>
      </c>
      <c r="J80" s="15" t="s">
        <v>125</v>
      </c>
      <c r="K80" s="15" t="s">
        <v>167</v>
      </c>
      <c r="L80" s="15" t="s">
        <v>213</v>
      </c>
      <c r="M80" s="22" t="s">
        <v>223</v>
      </c>
    </row>
    <row r="81" spans="1:13" ht="98.25" customHeight="1">
      <c r="A81" s="23"/>
      <c r="B81" s="23">
        <v>27</v>
      </c>
      <c r="C81" s="22" t="s">
        <v>102</v>
      </c>
      <c r="D81" s="21">
        <v>145500000</v>
      </c>
      <c r="E81" s="21">
        <v>144096000</v>
      </c>
      <c r="F81" s="15">
        <f t="shared" si="7"/>
        <v>99.03505154639176</v>
      </c>
      <c r="G81" s="16">
        <f t="shared" si="8"/>
        <v>1404000</v>
      </c>
      <c r="H81" s="15" t="s">
        <v>232</v>
      </c>
      <c r="I81" s="22" t="s">
        <v>265</v>
      </c>
      <c r="J81" s="15" t="s">
        <v>125</v>
      </c>
      <c r="K81" s="15" t="s">
        <v>171</v>
      </c>
      <c r="L81" s="15" t="s">
        <v>214</v>
      </c>
      <c r="M81" s="22" t="s">
        <v>223</v>
      </c>
    </row>
    <row r="82" spans="1:13" ht="76.5">
      <c r="A82" s="23"/>
      <c r="B82" s="23">
        <v>28</v>
      </c>
      <c r="C82" s="22" t="s">
        <v>103</v>
      </c>
      <c r="D82" s="21">
        <v>194000000</v>
      </c>
      <c r="E82" s="21">
        <v>193159000</v>
      </c>
      <c r="F82" s="15">
        <f t="shared" si="7"/>
        <v>99.56649484536082</v>
      </c>
      <c r="G82" s="16">
        <f t="shared" si="8"/>
        <v>841000</v>
      </c>
      <c r="H82" s="15" t="s">
        <v>228</v>
      </c>
      <c r="I82" s="22" t="s">
        <v>260</v>
      </c>
      <c r="J82" s="15" t="s">
        <v>158</v>
      </c>
      <c r="K82" s="15" t="s">
        <v>162</v>
      </c>
      <c r="L82" s="15" t="s">
        <v>215</v>
      </c>
      <c r="M82" s="22" t="s">
        <v>223</v>
      </c>
    </row>
    <row r="83" spans="1:13" ht="76.5">
      <c r="A83" s="23"/>
      <c r="B83" s="23">
        <v>29</v>
      </c>
      <c r="C83" s="22" t="s">
        <v>104</v>
      </c>
      <c r="D83" s="21">
        <v>194000000</v>
      </c>
      <c r="E83" s="21">
        <v>192942000</v>
      </c>
      <c r="F83" s="15">
        <f t="shared" si="7"/>
        <v>99.45463917525773</v>
      </c>
      <c r="G83" s="16">
        <f t="shared" si="8"/>
        <v>1058000</v>
      </c>
      <c r="H83" s="15" t="s">
        <v>234</v>
      </c>
      <c r="I83" s="22" t="s">
        <v>264</v>
      </c>
      <c r="J83" s="15" t="s">
        <v>161</v>
      </c>
      <c r="K83" s="15" t="s">
        <v>162</v>
      </c>
      <c r="L83" s="15" t="s">
        <v>208</v>
      </c>
      <c r="M83" s="22" t="s">
        <v>223</v>
      </c>
    </row>
    <row r="84" spans="1:13" ht="108.75" customHeight="1">
      <c r="A84" s="23"/>
      <c r="B84" s="23">
        <v>30</v>
      </c>
      <c r="C84" s="22" t="s">
        <v>105</v>
      </c>
      <c r="D84" s="21">
        <v>194000000</v>
      </c>
      <c r="E84" s="21">
        <v>193200000</v>
      </c>
      <c r="F84" s="15">
        <f t="shared" si="7"/>
        <v>99.58762886597938</v>
      </c>
      <c r="G84" s="16">
        <f t="shared" si="8"/>
        <v>800000</v>
      </c>
      <c r="H84" s="15" t="s">
        <v>226</v>
      </c>
      <c r="I84" s="22" t="s">
        <v>269</v>
      </c>
      <c r="J84" s="15" t="s">
        <v>177</v>
      </c>
      <c r="K84" s="15" t="s">
        <v>241</v>
      </c>
      <c r="L84" s="15" t="s">
        <v>209</v>
      </c>
      <c r="M84" s="22" t="s">
        <v>223</v>
      </c>
    </row>
    <row r="85" spans="1:13" ht="102">
      <c r="A85" s="23"/>
      <c r="B85" s="23">
        <v>31</v>
      </c>
      <c r="C85" s="22" t="s">
        <v>106</v>
      </c>
      <c r="D85" s="21">
        <v>194000000</v>
      </c>
      <c r="E85" s="21">
        <v>193100000</v>
      </c>
      <c r="F85" s="15">
        <f t="shared" si="7"/>
        <v>99.5360824742268</v>
      </c>
      <c r="G85" s="16">
        <f t="shared" si="8"/>
        <v>900000</v>
      </c>
      <c r="H85" s="15" t="s">
        <v>226</v>
      </c>
      <c r="I85" s="22" t="s">
        <v>270</v>
      </c>
      <c r="J85" s="15" t="s">
        <v>177</v>
      </c>
      <c r="K85" s="15" t="s">
        <v>247</v>
      </c>
      <c r="L85" s="15" t="s">
        <v>216</v>
      </c>
      <c r="M85" s="22" t="s">
        <v>223</v>
      </c>
    </row>
    <row r="86" spans="1:15" ht="103.5" customHeight="1">
      <c r="A86" s="23"/>
      <c r="B86" s="23">
        <v>32</v>
      </c>
      <c r="C86" s="22" t="s">
        <v>107</v>
      </c>
      <c r="D86" s="21">
        <v>194000000</v>
      </c>
      <c r="E86" s="21">
        <v>193398000</v>
      </c>
      <c r="F86" s="15">
        <f t="shared" si="7"/>
        <v>99.68969072164948</v>
      </c>
      <c r="G86" s="16">
        <f t="shared" si="8"/>
        <v>602000</v>
      </c>
      <c r="H86" s="15" t="s">
        <v>235</v>
      </c>
      <c r="I86" s="22" t="s">
        <v>281</v>
      </c>
      <c r="J86" s="15" t="s">
        <v>177</v>
      </c>
      <c r="K86" s="15" t="s">
        <v>162</v>
      </c>
      <c r="L86" s="15" t="s">
        <v>217</v>
      </c>
      <c r="M86" s="22" t="s">
        <v>223</v>
      </c>
      <c r="O86" s="1">
        <f>159+87</f>
        <v>246</v>
      </c>
    </row>
    <row r="87" spans="1:13" ht="96.75" customHeight="1">
      <c r="A87" s="23"/>
      <c r="B87" s="23">
        <v>33</v>
      </c>
      <c r="C87" s="22" t="s">
        <v>108</v>
      </c>
      <c r="D87" s="21">
        <v>194000000</v>
      </c>
      <c r="E87" s="21">
        <v>193200000</v>
      </c>
      <c r="F87" s="15">
        <f t="shared" si="7"/>
        <v>99.58762886597938</v>
      </c>
      <c r="G87" s="16">
        <f t="shared" si="8"/>
        <v>800000</v>
      </c>
      <c r="H87" s="15" t="s">
        <v>235</v>
      </c>
      <c r="I87" s="22" t="s">
        <v>280</v>
      </c>
      <c r="J87" s="15" t="s">
        <v>177</v>
      </c>
      <c r="K87" s="15" t="s">
        <v>172</v>
      </c>
      <c r="L87" s="21" t="s">
        <v>213</v>
      </c>
      <c r="M87" s="22" t="s">
        <v>223</v>
      </c>
    </row>
    <row r="88" spans="1:13" ht="90.75" customHeight="1">
      <c r="A88" s="23"/>
      <c r="B88" s="23">
        <v>34</v>
      </c>
      <c r="C88" s="22" t="s">
        <v>109</v>
      </c>
      <c r="D88" s="21">
        <v>194000000</v>
      </c>
      <c r="E88" s="21">
        <v>193361000</v>
      </c>
      <c r="F88" s="15">
        <f t="shared" si="7"/>
        <v>99.67061855670103</v>
      </c>
      <c r="G88" s="16">
        <f t="shared" si="8"/>
        <v>639000</v>
      </c>
      <c r="H88" s="15" t="s">
        <v>232</v>
      </c>
      <c r="I88" s="22" t="s">
        <v>274</v>
      </c>
      <c r="J88" s="15" t="s">
        <v>177</v>
      </c>
      <c r="K88" s="15" t="s">
        <v>173</v>
      </c>
      <c r="L88" s="21" t="s">
        <v>205</v>
      </c>
      <c r="M88" s="22" t="s">
        <v>223</v>
      </c>
    </row>
    <row r="89" spans="1:15" ht="98.25" customHeight="1">
      <c r="A89" s="23"/>
      <c r="B89" s="23">
        <v>35</v>
      </c>
      <c r="C89" s="22" t="s">
        <v>110</v>
      </c>
      <c r="D89" s="21">
        <v>97000000</v>
      </c>
      <c r="E89" s="21">
        <v>96220000</v>
      </c>
      <c r="F89" s="15">
        <f t="shared" si="7"/>
        <v>99.19587628865979</v>
      </c>
      <c r="G89" s="16">
        <f t="shared" si="8"/>
        <v>780000</v>
      </c>
      <c r="H89" s="15" t="s">
        <v>232</v>
      </c>
      <c r="I89" s="22" t="s">
        <v>279</v>
      </c>
      <c r="J89" s="15" t="s">
        <v>177</v>
      </c>
      <c r="K89" s="15" t="s">
        <v>174</v>
      </c>
      <c r="L89" s="15" t="s">
        <v>205</v>
      </c>
      <c r="M89" s="22" t="s">
        <v>223</v>
      </c>
      <c r="O89" s="1">
        <f>21+8+7+10+5+56</f>
        <v>107</v>
      </c>
    </row>
    <row r="90" spans="1:13" ht="135.75" customHeight="1">
      <c r="A90" s="23"/>
      <c r="B90" s="23">
        <v>36</v>
      </c>
      <c r="C90" s="22" t="s">
        <v>111</v>
      </c>
      <c r="D90" s="21">
        <v>194000000</v>
      </c>
      <c r="E90" s="21">
        <v>193299000</v>
      </c>
      <c r="F90" s="15">
        <f t="shared" si="7"/>
        <v>99.63865979381443</v>
      </c>
      <c r="G90" s="16">
        <f t="shared" si="8"/>
        <v>701000</v>
      </c>
      <c r="H90" s="15" t="s">
        <v>236</v>
      </c>
      <c r="I90" s="22" t="s">
        <v>268</v>
      </c>
      <c r="J90" s="15" t="s">
        <v>177</v>
      </c>
      <c r="K90" s="15" t="s">
        <v>245</v>
      </c>
      <c r="L90" s="15" t="s">
        <v>201</v>
      </c>
      <c r="M90" s="22" t="s">
        <v>223</v>
      </c>
    </row>
    <row r="91" spans="1:13" ht="96" customHeight="1">
      <c r="A91" s="23"/>
      <c r="B91" s="23">
        <v>37</v>
      </c>
      <c r="C91" s="22" t="s">
        <v>112</v>
      </c>
      <c r="D91" s="21">
        <v>194000000</v>
      </c>
      <c r="E91" s="21">
        <v>192952000</v>
      </c>
      <c r="F91" s="15">
        <f t="shared" si="7"/>
        <v>99.459793814433</v>
      </c>
      <c r="G91" s="16">
        <f t="shared" si="8"/>
        <v>1048000</v>
      </c>
      <c r="H91" s="15" t="s">
        <v>236</v>
      </c>
      <c r="I91" s="22" t="s">
        <v>271</v>
      </c>
      <c r="J91" s="15" t="s">
        <v>177</v>
      </c>
      <c r="K91" s="15" t="s">
        <v>248</v>
      </c>
      <c r="L91" s="15" t="s">
        <v>203</v>
      </c>
      <c r="M91" s="22" t="s">
        <v>223</v>
      </c>
    </row>
    <row r="92" spans="1:13" ht="98.25" customHeight="1">
      <c r="A92" s="23"/>
      <c r="B92" s="23">
        <v>38</v>
      </c>
      <c r="C92" s="22" t="s">
        <v>113</v>
      </c>
      <c r="D92" s="21">
        <v>145500000</v>
      </c>
      <c r="E92" s="21">
        <v>144410000</v>
      </c>
      <c r="F92" s="15">
        <f>(E92/D92)*100</f>
        <v>99.2508591065292</v>
      </c>
      <c r="G92" s="16">
        <f>D92-E92</f>
        <v>1090000</v>
      </c>
      <c r="H92" s="15" t="s">
        <v>14</v>
      </c>
      <c r="I92" s="22" t="s">
        <v>278</v>
      </c>
      <c r="J92" s="15" t="s">
        <v>177</v>
      </c>
      <c r="K92" s="15" t="s">
        <v>175</v>
      </c>
      <c r="L92" s="15" t="s">
        <v>218</v>
      </c>
      <c r="M92" s="22" t="s">
        <v>223</v>
      </c>
    </row>
    <row r="93" spans="1:13" ht="127.5" customHeight="1">
      <c r="A93" s="23"/>
      <c r="B93" s="23">
        <v>39</v>
      </c>
      <c r="C93" s="22" t="s">
        <v>114</v>
      </c>
      <c r="D93" s="21">
        <v>145500000</v>
      </c>
      <c r="E93" s="21">
        <v>144764000</v>
      </c>
      <c r="F93" s="15">
        <f>(E93/D93)*100</f>
        <v>99.49415807560138</v>
      </c>
      <c r="G93" s="16">
        <f>D93-E93</f>
        <v>736000</v>
      </c>
      <c r="H93" s="15" t="s">
        <v>14</v>
      </c>
      <c r="I93" s="22" t="s">
        <v>277</v>
      </c>
      <c r="J93" s="15" t="s">
        <v>177</v>
      </c>
      <c r="K93" s="15" t="s">
        <v>168</v>
      </c>
      <c r="L93" s="15" t="s">
        <v>219</v>
      </c>
      <c r="M93" s="22" t="s">
        <v>223</v>
      </c>
    </row>
    <row r="94" spans="1:13" ht="91.5" customHeight="1">
      <c r="A94" s="23"/>
      <c r="B94" s="23">
        <v>40</v>
      </c>
      <c r="C94" s="22" t="s">
        <v>115</v>
      </c>
      <c r="D94" s="21">
        <v>194000000</v>
      </c>
      <c r="E94" s="21">
        <v>193253000</v>
      </c>
      <c r="F94" s="15">
        <f>(E94/D94)*100</f>
        <v>99.61494845360825</v>
      </c>
      <c r="G94" s="16">
        <f>D94-E94</f>
        <v>747000</v>
      </c>
      <c r="H94" s="15" t="s">
        <v>14</v>
      </c>
      <c r="I94" s="22" t="s">
        <v>276</v>
      </c>
      <c r="J94" s="15" t="s">
        <v>177</v>
      </c>
      <c r="K94" s="15" t="s">
        <v>244</v>
      </c>
      <c r="L94" s="15" t="s">
        <v>213</v>
      </c>
      <c r="M94" s="22" t="s">
        <v>223</v>
      </c>
    </row>
    <row r="95" spans="1:15" ht="98.25" customHeight="1">
      <c r="A95" s="23"/>
      <c r="B95" s="23">
        <v>41</v>
      </c>
      <c r="C95" s="22" t="s">
        <v>116</v>
      </c>
      <c r="D95" s="21">
        <v>194000000</v>
      </c>
      <c r="E95" s="21">
        <v>193091000</v>
      </c>
      <c r="F95" s="15">
        <f>(E95/D95)*100</f>
        <v>99.53144329896907</v>
      </c>
      <c r="G95" s="16">
        <f>D95-E95</f>
        <v>909000</v>
      </c>
      <c r="H95" s="15" t="s">
        <v>232</v>
      </c>
      <c r="I95" s="22" t="s">
        <v>251</v>
      </c>
      <c r="J95" s="15" t="s">
        <v>177</v>
      </c>
      <c r="K95" s="15" t="s">
        <v>178</v>
      </c>
      <c r="L95" s="15" t="s">
        <v>203</v>
      </c>
      <c r="M95" s="22" t="s">
        <v>223</v>
      </c>
      <c r="O95" s="1">
        <f>24+6+24+14+7</f>
        <v>75</v>
      </c>
    </row>
    <row r="96" spans="1:13" ht="12.75">
      <c r="A96" s="25"/>
      <c r="B96" s="25"/>
      <c r="C96" s="26"/>
      <c r="D96" s="27"/>
      <c r="E96" s="27"/>
      <c r="F96" s="28"/>
      <c r="G96" s="29"/>
      <c r="H96" s="28"/>
      <c r="I96" s="26"/>
      <c r="J96" s="28"/>
      <c r="K96" s="28"/>
      <c r="L96" s="28"/>
      <c r="M96" s="26"/>
    </row>
    <row r="97" spans="1:13" ht="23.25" customHeight="1">
      <c r="A97" s="30"/>
      <c r="B97" s="30"/>
      <c r="C97" s="39" t="s">
        <v>220</v>
      </c>
      <c r="D97" s="32">
        <f>D56+D54+D51+D48+D46+D44+D42+D40+D38+D35+D33+D28+D26+D19+D30+D7</f>
        <v>7788624000</v>
      </c>
      <c r="E97" s="32">
        <f>E56+E54+E51+E48+E46+E44+E42+E40+E38+E35+E33+E28+E26+E19+E30+E7</f>
        <v>7610018770</v>
      </c>
      <c r="F97" s="33">
        <f>(E97/D97)*100</f>
        <v>97.70684488043074</v>
      </c>
      <c r="G97" s="34">
        <f>D97-E97</f>
        <v>178605230</v>
      </c>
      <c r="H97" s="33"/>
      <c r="I97" s="33"/>
      <c r="J97" s="33"/>
      <c r="K97" s="33"/>
      <c r="L97" s="33"/>
      <c r="M97" s="31"/>
    </row>
    <row r="98" spans="1:13" ht="12.75">
      <c r="A98" s="35"/>
      <c r="B98" s="35"/>
      <c r="C98" s="35"/>
      <c r="D98" s="36"/>
      <c r="E98" s="36"/>
      <c r="F98" s="35"/>
      <c r="G98" s="35"/>
      <c r="H98" s="35"/>
      <c r="I98" s="35"/>
      <c r="J98" s="35"/>
      <c r="K98" s="35"/>
      <c r="L98" s="35"/>
      <c r="M98" s="35"/>
    </row>
    <row r="99" spans="3:11" ht="15">
      <c r="C99" s="20"/>
      <c r="K99" s="41" t="s">
        <v>44</v>
      </c>
    </row>
    <row r="100" spans="8:11" ht="15">
      <c r="H100" s="20"/>
      <c r="K100" s="41"/>
    </row>
    <row r="101" spans="8:11" ht="15">
      <c r="H101" s="20"/>
      <c r="K101" s="41"/>
    </row>
    <row r="102" spans="4:11" ht="15">
      <c r="D102" s="38"/>
      <c r="K102" s="41"/>
    </row>
    <row r="103" ht="15">
      <c r="K103" s="41"/>
    </row>
    <row r="104" ht="15">
      <c r="K104" s="42" t="s">
        <v>45</v>
      </c>
    </row>
    <row r="105" ht="15">
      <c r="K105" s="41" t="s">
        <v>180</v>
      </c>
    </row>
    <row r="106" ht="15">
      <c r="K106" s="41" t="s">
        <v>46</v>
      </c>
    </row>
  </sheetData>
  <sheetProtection/>
  <mergeCells count="3">
    <mergeCell ref="A1:M1"/>
    <mergeCell ref="A2:M2"/>
    <mergeCell ref="A3:M3"/>
  </mergeCells>
  <printOptions/>
  <pageMargins left="0.21" right="0.21" top="0.4" bottom="0.25" header="0.3" footer="0.1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 Ultimate SP1</dc:creator>
  <cp:keywords/>
  <dc:description/>
  <cp:lastModifiedBy>Win7 Ultimate SP1</cp:lastModifiedBy>
  <cp:lastPrinted>2018-02-06T03:47:10Z</cp:lastPrinted>
  <dcterms:created xsi:type="dcterms:W3CDTF">2016-03-02T04:35:11Z</dcterms:created>
  <dcterms:modified xsi:type="dcterms:W3CDTF">2018-03-27T06:14:08Z</dcterms:modified>
  <cp:category/>
  <cp:version/>
  <cp:contentType/>
  <cp:contentStatus/>
</cp:coreProperties>
</file>